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filterPrivacy="1" codeName="ThisWorkbook" autoCompressPictures="0"/>
  <xr:revisionPtr revIDLastSave="2" documentId="13_ncr:1_{81CF3DC6-43D2-474C-961F-4D559C24144C}" xr6:coauthVersionLast="47" xr6:coauthVersionMax="47" xr10:uidLastSave="{9A79E22A-F6D2-4505-9846-093EFB294311}"/>
  <bookViews>
    <workbookView xWindow="-120" yWindow="-120" windowWidth="29040" windowHeight="15720" tabRatio="788" activeTab="11" xr2:uid="{00000000-000D-0000-FFFF-FFFF00000000}"/>
  </bookViews>
  <sheets>
    <sheet name="Januari" sheetId="14" r:id="rId1"/>
    <sheet name="Februari" sheetId="15" r:id="rId2"/>
    <sheet name="Maart" sheetId="16" r:id="rId3"/>
    <sheet name="April" sheetId="17" r:id="rId4"/>
    <sheet name="Mei" sheetId="18" r:id="rId5"/>
    <sheet name="Juni" sheetId="19" r:id="rId6"/>
    <sheet name="Juli" sheetId="20" r:id="rId7"/>
    <sheet name="Augustus" sheetId="21" r:id="rId8"/>
    <sheet name="September" sheetId="22" r:id="rId9"/>
    <sheet name="Oktober" sheetId="23" r:id="rId10"/>
    <sheet name="November" sheetId="24" r:id="rId11"/>
    <sheet name="December" sheetId="25" r:id="rId12"/>
  </sheets>
  <definedNames>
    <definedName name="_xlnm.Print_Area" localSheetId="0">Januari!$A$1:$H$14</definedName>
    <definedName name="CalenderYear">Januari!$K$3</definedName>
    <definedName name="ColumnTitleRegion1..H12.1">Januari!$B$2</definedName>
    <definedName name="ColumnTitleRegion1..H12.10">Oktober!$B$2</definedName>
    <definedName name="ColumnTitleRegion1..H12.11">November!$B$2</definedName>
    <definedName name="ColumnTitleRegion1..H12.12">December!$B$2</definedName>
    <definedName name="ColumnTitleRegion1..H12.2">Februari!$B$2</definedName>
    <definedName name="ColumnTitleRegion1..H12.3">Maart!$B$2</definedName>
    <definedName name="ColumnTitleRegion1..H12.4">April!$B$2</definedName>
    <definedName name="ColumnTitleRegion1..H12.5">Mei!$B$2</definedName>
    <definedName name="ColumnTitleRegion1..H12.6">Juni!$B$2</definedName>
    <definedName name="ColumnTitleRegion1..H12.7">Juli!$B$2</definedName>
    <definedName name="ColumnTitleRegion1..H12.8">Augustus!$B$2</definedName>
    <definedName name="ColumnTitleRegion1..H12.9">September!$B$2</definedName>
    <definedName name="ColumnTitleRegion2..C14.1">Januari!$B$2</definedName>
    <definedName name="ColumnTitleRegion2..C14.10">Oktober!$B$2</definedName>
    <definedName name="ColumnTitleRegion2..C14.11">November!$B$2</definedName>
    <definedName name="ColumnTitleRegion2..C14.12">December!$B$2</definedName>
    <definedName name="ColumnTitleRegion2..C14.2">Februari!$B$2</definedName>
    <definedName name="ColumnTitleRegion2..C14.3">Maart!$B$2</definedName>
    <definedName name="ColumnTitleRegion2..C14.4">April!$B$2</definedName>
    <definedName name="ColumnTitleRegion2..C14.5">Mei!$B$2</definedName>
    <definedName name="ColumnTitleRegion2..C14.6">Juni!$B$2</definedName>
    <definedName name="ColumnTitleRegion2..C14.7">Juli!$B$2</definedName>
    <definedName name="ColumnTitleRegion2..C14.8">Augustus!$B$2</definedName>
    <definedName name="ColumnTitleRegion2..C14.9">September!$B$2</definedName>
    <definedName name="DaysAndWeeks">{0,1,2,3,4,5,6} + {0;1;2;3;4;5}*7</definedName>
    <definedName name="WeekStart">Januari!$K$4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B1" i="25" l="1"/>
  <c r="B1" i="24"/>
  <c r="B1" i="23"/>
  <c r="B1" i="22"/>
  <c r="B1" i="21"/>
  <c r="B1" i="20"/>
  <c r="B1" i="19"/>
  <c r="B1" i="18"/>
  <c r="B1" i="17"/>
  <c r="B1" i="16"/>
  <c r="B1" i="15"/>
  <c r="B13" i="16" a="1"/>
  <c r="C13" i="16" s="1"/>
  <c r="B11" i="16" a="1"/>
  <c r="G11" i="16" s="1"/>
  <c r="D9" i="16"/>
  <c r="B9" i="16" a="1"/>
  <c r="G9" i="16" s="1"/>
  <c r="D7" i="16"/>
  <c r="B7" i="16" a="1"/>
  <c r="G7" i="16" s="1"/>
  <c r="H5" i="16"/>
  <c r="D5" i="16"/>
  <c r="B5" i="16" a="1"/>
  <c r="G5" i="16" s="1"/>
  <c r="H3" i="16"/>
  <c r="D3" i="16"/>
  <c r="B3" i="16"/>
  <c r="B3" i="16" a="1"/>
  <c r="G3" i="16" s="1"/>
  <c r="B2" i="16"/>
  <c r="B13" i="17" a="1"/>
  <c r="C13" i="17" s="1"/>
  <c r="B11" i="17" a="1"/>
  <c r="G11" i="17" s="1"/>
  <c r="H9" i="17"/>
  <c r="D9" i="17"/>
  <c r="B9" i="17"/>
  <c r="B9" i="17" a="1"/>
  <c r="G9" i="17" s="1"/>
  <c r="H7" i="17"/>
  <c r="F7" i="17"/>
  <c r="D7" i="17"/>
  <c r="B7" i="17"/>
  <c r="B7" i="17" a="1"/>
  <c r="G7" i="17" s="1"/>
  <c r="B5" i="17" a="1"/>
  <c r="G5" i="17" s="1"/>
  <c r="B3" i="17" a="1"/>
  <c r="G3" i="17" s="1"/>
  <c r="B2" i="17"/>
  <c r="B13" i="18" a="1"/>
  <c r="C13" i="18" s="1"/>
  <c r="B11" i="18" a="1"/>
  <c r="G11" i="18" s="1"/>
  <c r="D9" i="18"/>
  <c r="B9" i="18"/>
  <c r="B9" i="18" a="1"/>
  <c r="G9" i="18" s="1"/>
  <c r="B7" i="18" a="1"/>
  <c r="G7" i="18" s="1"/>
  <c r="H5" i="18"/>
  <c r="B5" i="18" a="1"/>
  <c r="G5" i="18" s="1"/>
  <c r="H3" i="18"/>
  <c r="D3" i="18"/>
  <c r="B3" i="18" a="1"/>
  <c r="G3" i="18" s="1"/>
  <c r="B2" i="18"/>
  <c r="B13" i="19" a="1"/>
  <c r="C13" i="19" s="1"/>
  <c r="D11" i="19"/>
  <c r="B11" i="19" a="1"/>
  <c r="G11" i="19" s="1"/>
  <c r="D9" i="19"/>
  <c r="B9" i="19"/>
  <c r="B9" i="19" a="1"/>
  <c r="G9" i="19" s="1"/>
  <c r="B7" i="19" a="1"/>
  <c r="G7" i="19" s="1"/>
  <c r="B5" i="19"/>
  <c r="B5" i="19" a="1"/>
  <c r="G5" i="19" s="1"/>
  <c r="D3" i="19"/>
  <c r="B3" i="19" a="1"/>
  <c r="G3" i="19" s="1"/>
  <c r="B2" i="19"/>
  <c r="B13" i="20" a="1"/>
  <c r="C13" i="20" s="1"/>
  <c r="D11" i="20"/>
  <c r="B11" i="20" a="1"/>
  <c r="G11" i="20" s="1"/>
  <c r="F9" i="20"/>
  <c r="D9" i="20"/>
  <c r="B9" i="20"/>
  <c r="B9" i="20" a="1"/>
  <c r="G9" i="20" s="1"/>
  <c r="H7" i="20"/>
  <c r="B7" i="20" a="1"/>
  <c r="G7" i="20" s="1"/>
  <c r="H5" i="20"/>
  <c r="B5" i="20"/>
  <c r="B5" i="20" a="1"/>
  <c r="G5" i="20" s="1"/>
  <c r="H3" i="20"/>
  <c r="D3" i="20"/>
  <c r="B3" i="20"/>
  <c r="B3" i="20" a="1"/>
  <c r="G3" i="20" s="1"/>
  <c r="B2" i="20"/>
  <c r="B13" i="21"/>
  <c r="B13" i="21" a="1"/>
  <c r="C13" i="21" s="1"/>
  <c r="B11" i="21" a="1"/>
  <c r="G11" i="21" s="1"/>
  <c r="B9" i="21" a="1"/>
  <c r="G9" i="21" s="1"/>
  <c r="B7" i="21" a="1"/>
  <c r="H7" i="21" s="1"/>
  <c r="B5" i="21" a="1"/>
  <c r="H5" i="21" s="1"/>
  <c r="B3" i="21" a="1"/>
  <c r="H3" i="21" s="1"/>
  <c r="B2" i="21"/>
  <c r="B13" i="22" a="1"/>
  <c r="B13" i="22" s="1"/>
  <c r="B11" i="22" a="1"/>
  <c r="H11" i="22" s="1"/>
  <c r="B9" i="22" a="1"/>
  <c r="H9" i="22" s="1"/>
  <c r="B7" i="22" a="1"/>
  <c r="H7" i="22" s="1"/>
  <c r="B5" i="22" a="1"/>
  <c r="H5" i="22" s="1"/>
  <c r="B3" i="22" a="1"/>
  <c r="H3" i="22" s="1"/>
  <c r="B2" i="22"/>
  <c r="B13" i="23" a="1"/>
  <c r="B13" i="23" s="1"/>
  <c r="B11" i="23" a="1"/>
  <c r="H11" i="23" s="1"/>
  <c r="B9" i="23" a="1"/>
  <c r="H9" i="23" s="1"/>
  <c r="B7" i="23" a="1"/>
  <c r="H7" i="23" s="1"/>
  <c r="B5" i="23" a="1"/>
  <c r="H5" i="23" s="1"/>
  <c r="B3" i="23" a="1"/>
  <c r="H3" i="23" s="1"/>
  <c r="B2" i="23"/>
  <c r="B13" i="24" a="1"/>
  <c r="B13" i="24" s="1"/>
  <c r="B11" i="24" a="1"/>
  <c r="H11" i="24" s="1"/>
  <c r="B9" i="24" a="1"/>
  <c r="H9" i="24" s="1"/>
  <c r="B7" i="24" a="1"/>
  <c r="H7" i="24" s="1"/>
  <c r="B5" i="24" a="1"/>
  <c r="H5" i="24" s="1"/>
  <c r="B3" i="24" a="1"/>
  <c r="H3" i="24" s="1"/>
  <c r="B2" i="24"/>
  <c r="B13" i="25" a="1"/>
  <c r="B13" i="25" s="1"/>
  <c r="B11" i="25" a="1"/>
  <c r="H11" i="25" s="1"/>
  <c r="B9" i="25" a="1"/>
  <c r="H9" i="25" s="1"/>
  <c r="B7" i="25" a="1"/>
  <c r="H7" i="25" s="1"/>
  <c r="B5" i="25" a="1"/>
  <c r="H5" i="25" s="1"/>
  <c r="B3" i="25" a="1"/>
  <c r="H3" i="25" s="1"/>
  <c r="B2" i="25"/>
  <c r="B13" i="15" a="1"/>
  <c r="B13" i="15" s="1"/>
  <c r="B11" i="15" a="1"/>
  <c r="H11" i="15" s="1"/>
  <c r="B9" i="15" a="1"/>
  <c r="H9" i="15" s="1"/>
  <c r="B7" i="15" a="1"/>
  <c r="H7" i="15" s="1"/>
  <c r="B5" i="15" a="1"/>
  <c r="H5" i="15" s="1"/>
  <c r="B3" i="15" a="1"/>
  <c r="H3" i="15" s="1"/>
  <c r="B2" i="15"/>
  <c r="B1" i="14"/>
  <c r="B13" i="14" a="1"/>
  <c r="C13" i="14" s="1"/>
  <c r="B11" i="14" a="1"/>
  <c r="H11" i="14" s="1"/>
  <c r="B9" i="14" a="1"/>
  <c r="G9" i="14" s="1"/>
  <c r="B7" i="14" a="1"/>
  <c r="H7" i="14" s="1"/>
  <c r="B5" i="14" a="1"/>
  <c r="G5" i="14" s="1"/>
  <c r="B3" i="14" a="1"/>
  <c r="G3" i="14" s="1"/>
  <c r="G2" i="14" s="1"/>
  <c r="F9" i="19" l="1"/>
  <c r="B13" i="19"/>
  <c r="B5" i="18"/>
  <c r="H7" i="18"/>
  <c r="D11" i="18"/>
  <c r="D3" i="17"/>
  <c r="F9" i="17"/>
  <c r="B13" i="17"/>
  <c r="B5" i="16"/>
  <c r="H7" i="16"/>
  <c r="D11" i="16"/>
  <c r="D5" i="20"/>
  <c r="F11" i="20"/>
  <c r="F3" i="19"/>
  <c r="B7" i="19"/>
  <c r="H9" i="19"/>
  <c r="D5" i="18"/>
  <c r="F11" i="18"/>
  <c r="F3" i="17"/>
  <c r="F11" i="16"/>
  <c r="F5" i="20"/>
  <c r="H11" i="20"/>
  <c r="H3" i="19"/>
  <c r="D7" i="19"/>
  <c r="F5" i="18"/>
  <c r="H11" i="18"/>
  <c r="H3" i="17"/>
  <c r="F5" i="16"/>
  <c r="B9" i="16"/>
  <c r="H11" i="16"/>
  <c r="B11" i="21"/>
  <c r="F7" i="19"/>
  <c r="B11" i="19"/>
  <c r="B3" i="18"/>
  <c r="B11" i="17"/>
  <c r="D11" i="21"/>
  <c r="B13" i="20"/>
  <c r="H7" i="19"/>
  <c r="F9" i="18"/>
  <c r="B13" i="18"/>
  <c r="B5" i="17"/>
  <c r="D11" i="17"/>
  <c r="F9" i="16"/>
  <c r="B13" i="16"/>
  <c r="F11" i="21"/>
  <c r="F3" i="20"/>
  <c r="B7" i="20"/>
  <c r="H9" i="20"/>
  <c r="D5" i="19"/>
  <c r="F11" i="19"/>
  <c r="F3" i="18"/>
  <c r="B7" i="18"/>
  <c r="H9" i="18"/>
  <c r="D5" i="17"/>
  <c r="F11" i="17"/>
  <c r="F3" i="16"/>
  <c r="B7" i="16"/>
  <c r="H9" i="16"/>
  <c r="H11" i="21"/>
  <c r="D7" i="20"/>
  <c r="F5" i="19"/>
  <c r="H11" i="19"/>
  <c r="D7" i="18"/>
  <c r="F5" i="17"/>
  <c r="H11" i="17"/>
  <c r="F7" i="20"/>
  <c r="B11" i="20"/>
  <c r="B3" i="19"/>
  <c r="H5" i="19"/>
  <c r="F7" i="18"/>
  <c r="B11" i="18"/>
  <c r="B3" i="17"/>
  <c r="H5" i="17"/>
  <c r="F7" i="16"/>
  <c r="B11" i="16"/>
  <c r="C3" i="15"/>
  <c r="E3" i="15"/>
  <c r="G3" i="15"/>
  <c r="C7" i="15"/>
  <c r="E7" i="15"/>
  <c r="G7" i="15"/>
  <c r="C11" i="15"/>
  <c r="E11" i="15"/>
  <c r="G11" i="15"/>
  <c r="C3" i="25"/>
  <c r="E3" i="25"/>
  <c r="G3" i="25"/>
  <c r="G5" i="25"/>
  <c r="E9" i="25"/>
  <c r="G9" i="25"/>
  <c r="C13" i="25"/>
  <c r="C7" i="24"/>
  <c r="E7" i="24"/>
  <c r="G7" i="24"/>
  <c r="C11" i="24"/>
  <c r="E11" i="24"/>
  <c r="G11" i="24"/>
  <c r="C3" i="23"/>
  <c r="E3" i="23"/>
  <c r="G3" i="23"/>
  <c r="C5" i="23"/>
  <c r="E5" i="23"/>
  <c r="G5" i="23"/>
  <c r="C9" i="23"/>
  <c r="E9" i="23"/>
  <c r="G9" i="23"/>
  <c r="C13" i="23"/>
  <c r="C5" i="22"/>
  <c r="E5" i="22"/>
  <c r="G5" i="22"/>
  <c r="C9" i="22"/>
  <c r="E9" i="22"/>
  <c r="G9" i="22"/>
  <c r="C3" i="21"/>
  <c r="E3" i="21"/>
  <c r="G3" i="21"/>
  <c r="C7" i="21"/>
  <c r="E7" i="21"/>
  <c r="G7" i="21"/>
  <c r="C9" i="21"/>
  <c r="E9" i="21"/>
  <c r="H9" i="21"/>
  <c r="C5" i="15"/>
  <c r="E5" i="15"/>
  <c r="G5" i="15"/>
  <c r="C9" i="15"/>
  <c r="E9" i="15"/>
  <c r="G9" i="15"/>
  <c r="C13" i="15"/>
  <c r="C5" i="25"/>
  <c r="E5" i="25"/>
  <c r="C7" i="25"/>
  <c r="E7" i="25"/>
  <c r="G7" i="25"/>
  <c r="C9" i="25"/>
  <c r="C11" i="25"/>
  <c r="E11" i="25"/>
  <c r="G11" i="25"/>
  <c r="C3" i="24"/>
  <c r="E3" i="24"/>
  <c r="G3" i="24"/>
  <c r="C5" i="24"/>
  <c r="E5" i="24"/>
  <c r="G5" i="24"/>
  <c r="C9" i="24"/>
  <c r="E9" i="24"/>
  <c r="G9" i="24"/>
  <c r="C13" i="24"/>
  <c r="C7" i="23"/>
  <c r="E7" i="23"/>
  <c r="G7" i="23"/>
  <c r="C11" i="23"/>
  <c r="E11" i="23"/>
  <c r="G11" i="23"/>
  <c r="C3" i="22"/>
  <c r="E3" i="22"/>
  <c r="G3" i="22"/>
  <c r="C7" i="22"/>
  <c r="E7" i="22"/>
  <c r="G7" i="22"/>
  <c r="C11" i="22"/>
  <c r="E11" i="22"/>
  <c r="G11" i="22"/>
  <c r="C13" i="22"/>
  <c r="C5" i="21"/>
  <c r="E5" i="21"/>
  <c r="G5" i="21"/>
  <c r="B3" i="15"/>
  <c r="D3" i="15"/>
  <c r="F3" i="15"/>
  <c r="B5" i="15"/>
  <c r="D5" i="15"/>
  <c r="F5" i="15"/>
  <c r="B7" i="15"/>
  <c r="D7" i="15"/>
  <c r="F7" i="15"/>
  <c r="B9" i="15"/>
  <c r="D9" i="15"/>
  <c r="F9" i="15"/>
  <c r="B11" i="15"/>
  <c r="D11" i="15"/>
  <c r="F11" i="15"/>
  <c r="B3" i="25"/>
  <c r="D3" i="25"/>
  <c r="F3" i="25"/>
  <c r="B5" i="25"/>
  <c r="D5" i="25"/>
  <c r="F5" i="25"/>
  <c r="B7" i="25"/>
  <c r="D7" i="25"/>
  <c r="F7" i="25"/>
  <c r="B9" i="25"/>
  <c r="D9" i="25"/>
  <c r="F9" i="25"/>
  <c r="B11" i="25"/>
  <c r="D11" i="25"/>
  <c r="F11" i="25"/>
  <c r="B3" i="24"/>
  <c r="D3" i="24"/>
  <c r="F3" i="24"/>
  <c r="B5" i="24"/>
  <c r="D5" i="24"/>
  <c r="F5" i="24"/>
  <c r="B7" i="24"/>
  <c r="D7" i="24"/>
  <c r="F7" i="24"/>
  <c r="B9" i="24"/>
  <c r="D9" i="24"/>
  <c r="F9" i="24"/>
  <c r="B11" i="24"/>
  <c r="D11" i="24"/>
  <c r="F11" i="24"/>
  <c r="B3" i="23"/>
  <c r="D3" i="23"/>
  <c r="F3" i="23"/>
  <c r="B5" i="23"/>
  <c r="D5" i="23"/>
  <c r="F5" i="23"/>
  <c r="B7" i="23"/>
  <c r="D7" i="23"/>
  <c r="F7" i="23"/>
  <c r="B9" i="23"/>
  <c r="D9" i="23"/>
  <c r="F9" i="23"/>
  <c r="B11" i="23"/>
  <c r="D11" i="23"/>
  <c r="F11" i="23"/>
  <c r="B3" i="22"/>
  <c r="D3" i="22"/>
  <c r="F3" i="22"/>
  <c r="B5" i="22"/>
  <c r="D5" i="22"/>
  <c r="F5" i="22"/>
  <c r="B7" i="22"/>
  <c r="D7" i="22"/>
  <c r="F7" i="22"/>
  <c r="B9" i="22"/>
  <c r="D9" i="22"/>
  <c r="F9" i="22"/>
  <c r="B11" i="22"/>
  <c r="D11" i="22"/>
  <c r="F11" i="22"/>
  <c r="B3" i="21"/>
  <c r="D3" i="21"/>
  <c r="F3" i="21"/>
  <c r="B5" i="21"/>
  <c r="D5" i="21"/>
  <c r="F5" i="21"/>
  <c r="B7" i="21"/>
  <c r="D7" i="21"/>
  <c r="F7" i="21"/>
  <c r="B9" i="21"/>
  <c r="D9" i="21"/>
  <c r="F9" i="21"/>
  <c r="C11" i="21"/>
  <c r="E11" i="21"/>
  <c r="C3" i="20"/>
  <c r="E3" i="20"/>
  <c r="C5" i="20"/>
  <c r="E5" i="20"/>
  <c r="C7" i="20"/>
  <c r="E7" i="20"/>
  <c r="C9" i="20"/>
  <c r="E9" i="20"/>
  <c r="C11" i="20"/>
  <c r="E11" i="20"/>
  <c r="C3" i="19"/>
  <c r="E3" i="19"/>
  <c r="C5" i="19"/>
  <c r="E5" i="19"/>
  <c r="C7" i="19"/>
  <c r="E7" i="19"/>
  <c r="C9" i="19"/>
  <c r="E9" i="19"/>
  <c r="C11" i="19"/>
  <c r="E11" i="19"/>
  <c r="C3" i="18"/>
  <c r="E3" i="18"/>
  <c r="C5" i="18"/>
  <c r="E5" i="18"/>
  <c r="C7" i="18"/>
  <c r="E7" i="18"/>
  <c r="C9" i="18"/>
  <c r="E9" i="18"/>
  <c r="C11" i="18"/>
  <c r="E11" i="18"/>
  <c r="C3" i="17"/>
  <c r="E3" i="17"/>
  <c r="C5" i="17"/>
  <c r="E5" i="17"/>
  <c r="C7" i="17"/>
  <c r="E7" i="17"/>
  <c r="C9" i="17"/>
  <c r="E9" i="17"/>
  <c r="C11" i="17"/>
  <c r="E11" i="17"/>
  <c r="C3" i="16"/>
  <c r="E3" i="16"/>
  <c r="C5" i="16"/>
  <c r="E5" i="16"/>
  <c r="C7" i="16"/>
  <c r="E7" i="16"/>
  <c r="C9" i="16"/>
  <c r="E9" i="16"/>
  <c r="C11" i="16"/>
  <c r="E11" i="16"/>
  <c r="C7" i="14"/>
  <c r="E7" i="14"/>
  <c r="G7" i="14"/>
  <c r="C9" i="14"/>
  <c r="E9" i="14"/>
  <c r="C11" i="14"/>
  <c r="E11" i="14"/>
  <c r="G11" i="14"/>
  <c r="B3" i="14"/>
  <c r="D3" i="14"/>
  <c r="D2" i="14" s="1"/>
  <c r="F3" i="14"/>
  <c r="F2" i="14" s="1"/>
  <c r="H3" i="14"/>
  <c r="H2" i="14" s="1"/>
  <c r="B5" i="14"/>
  <c r="D5" i="14"/>
  <c r="F5" i="14"/>
  <c r="H5" i="14"/>
  <c r="B7" i="14"/>
  <c r="D7" i="14"/>
  <c r="F7" i="14"/>
  <c r="B9" i="14"/>
  <c r="D9" i="14"/>
  <c r="F9" i="14"/>
  <c r="H9" i="14"/>
  <c r="B11" i="14"/>
  <c r="D11" i="14"/>
  <c r="F11" i="14"/>
  <c r="B13" i="14"/>
  <c r="C3" i="14"/>
  <c r="C2" i="14" s="1"/>
  <c r="E3" i="14"/>
  <c r="E2" i="14" s="1"/>
  <c r="C5" i="14"/>
  <c r="E5" i="14"/>
  <c r="G2" i="25" l="1"/>
  <c r="G2" i="24"/>
  <c r="G2" i="23"/>
  <c r="H2" i="22"/>
  <c r="G2" i="21"/>
  <c r="E2" i="20"/>
  <c r="H2" i="19"/>
  <c r="G2" i="18"/>
  <c r="H2" i="17"/>
  <c r="H2" i="16"/>
  <c r="H2" i="15"/>
  <c r="F2" i="18" l="1"/>
  <c r="D2" i="18"/>
  <c r="H2" i="18"/>
  <c r="D2" i="25"/>
  <c r="F2" i="25"/>
  <c r="H2" i="25"/>
  <c r="C2" i="25"/>
  <c r="E2" i="25"/>
  <c r="D2" i="24"/>
  <c r="F2" i="24"/>
  <c r="H2" i="24"/>
  <c r="C2" i="24"/>
  <c r="E2" i="24"/>
  <c r="D2" i="23"/>
  <c r="F2" i="23"/>
  <c r="H2" i="23"/>
  <c r="C2" i="23"/>
  <c r="E2" i="23"/>
  <c r="C2" i="22"/>
  <c r="E2" i="22"/>
  <c r="G2" i="22"/>
  <c r="D2" i="22"/>
  <c r="F2" i="22"/>
  <c r="D2" i="21"/>
  <c r="F2" i="21"/>
  <c r="H2" i="21"/>
  <c r="C2" i="21"/>
  <c r="E2" i="21"/>
  <c r="C2" i="20"/>
  <c r="G2" i="20"/>
  <c r="D2" i="20"/>
  <c r="F2" i="20"/>
  <c r="H2" i="20"/>
  <c r="C2" i="19"/>
  <c r="E2" i="19"/>
  <c r="G2" i="19"/>
  <c r="D2" i="19"/>
  <c r="F2" i="19"/>
  <c r="C2" i="18"/>
  <c r="E2" i="18"/>
  <c r="C2" i="17"/>
  <c r="E2" i="17"/>
  <c r="G2" i="17"/>
  <c r="D2" i="17"/>
  <c r="F2" i="17"/>
  <c r="C2" i="16"/>
  <c r="E2" i="16"/>
  <c r="G2" i="16"/>
  <c r="D2" i="16"/>
  <c r="F2" i="16"/>
  <c r="C2" i="15"/>
  <c r="E2" i="15"/>
  <c r="G2" i="15"/>
  <c r="D2" i="15"/>
  <c r="F2" i="15"/>
  <c r="B2" i="14"/>
</calcChain>
</file>

<file path=xl/sharedStrings.xml><?xml version="1.0" encoding="utf-8"?>
<sst xmlns="http://schemas.openxmlformats.org/spreadsheetml/2006/main" count="460" uniqueCount="6">
  <si>
    <t>Notities</t>
  </si>
  <si>
    <t>Kalenderinstellingen</t>
  </si>
  <si>
    <t>Jaar</t>
  </si>
  <si>
    <t>Begin van de week</t>
  </si>
  <si>
    <t>MAANDAG</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</si>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</sst>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_(* \(#,##0\);_(* &quot;-&quot;_);_(@_)"/>
    <numFmt numFmtId="165" formatCode="_(* #,##0.00_);_(* \(#,##0.00\);_(* &quot;-&quot;??_);_(@_)"/>
    <numFmt numFmtId="166" formatCode="d"/>
    <numFmt numFmtId="167" formatCode="_-&quot;kr&quot;\ * #,##0.00_-;\-&quot;kr&quot;\ * #,##0.00_-;_-&quot;kr&quot;\ * &quot;-&quot;??_-;_-@_-"/>
    <numFmt numFmtId="168" formatCode="_-&quot;kr&quot;\ * #,##0_-;\-&quot;kr&quot;\ * #,##0_-;_-&quot;kr&quot;\ * &quot;-&quot;_-;_-@_-"/>
  </numFmts>
  <fonts count="33">
    <font>
      <sz val="11"/>
      <color theme="1" tint="0.24994659260841701"/>
      <name val="Lucida Sans"/>
      <family val="2"/>
      <scheme val="minor"/>
    </font>
    <font>
      <sz val="11"/>
      <color theme="1"/>
      <name val="Lucida Sans"/>
      <family val="2"/>
      <scheme val="minor"/>
    </font>
    <font>
      <sz val="8"/>
      <name val="Arial"/>
      <family val="2"/>
    </font>
    <font>
      <sz val="10"/>
      <name val="Century Gothic"/>
      <family val="2"/>
    </font>
    <font>
      <b/>
      <sz val="11"/>
      <color theme="0"/>
      <name val="Lucida Sans"/>
      <family val="2"/>
      <scheme val="minor"/>
    </font>
    <font>
      <b/>
      <sz val="14"/>
      <color theme="0"/>
      <name val="Lucida Sans"/>
      <family val="2"/>
      <scheme val="minor"/>
    </font>
    <font>
      <sz val="35"/>
      <color theme="4"/>
      <name val="Lucida Sans"/>
      <family val="2"/>
      <scheme val="minor"/>
    </font>
    <font>
      <sz val="11"/>
      <color theme="1" tint="0.34998626667073579"/>
      <name val="Lucida Sans"/>
      <family val="2"/>
      <scheme val="minor"/>
    </font>
    <font>
      <sz val="11"/>
      <color theme="4" tint="-0.24994659260841701"/>
      <name val="Lucida Sans"/>
      <family val="2"/>
      <scheme val="minor"/>
    </font>
    <font>
      <sz val="11"/>
      <color indexed="63"/>
      <name val="Lucida Sans"/>
      <family val="2"/>
      <scheme val="minor"/>
    </font>
    <font>
      <b/>
      <sz val="11"/>
      <color theme="1" tint="0.34998626667073579"/>
      <name val="Lucida Sans"/>
      <family val="2"/>
      <scheme val="minor"/>
    </font>
    <font>
      <sz val="11"/>
      <color theme="1" tint="0.24994659260841701"/>
      <name val="Lucida Sans"/>
      <family val="2"/>
      <scheme val="minor"/>
    </font>
    <font>
      <i/>
      <sz val="11"/>
      <color theme="1" tint="0.34998626667073579"/>
      <name val="Lucida Sans"/>
      <family val="2"/>
      <charset val="238"/>
      <scheme val="minor"/>
    </font>
    <font>
      <sz val="11"/>
      <color theme="1" tint="0.34998626667073579"/>
      <name val="Lucida Sans"/>
      <family val="2"/>
      <charset val="238"/>
      <scheme val="minor"/>
    </font>
    <font>
      <b/>
      <sz val="11"/>
      <color theme="1" tint="0.34998626667073579"/>
      <name val="Lucida Sans"/>
      <family val="2"/>
      <charset val="238"/>
      <scheme val="minor"/>
    </font>
    <font>
      <sz val="35"/>
      <color theme="1"/>
      <name val="Rockwell"/>
      <family val="1"/>
      <scheme val="major"/>
    </font>
    <font>
      <sz val="11"/>
      <color theme="1"/>
      <name val="Rockwell"/>
      <family val="1"/>
      <scheme val="major"/>
    </font>
    <font>
      <b/>
      <sz val="11"/>
      <color theme="1" tint="0.24994659260841701"/>
      <name val="Lucida Sans"/>
      <family val="2"/>
      <charset val="238"/>
      <scheme val="minor"/>
    </font>
    <font>
      <sz val="35"/>
      <color theme="0"/>
      <name val="Rockwell"/>
      <family val="1"/>
      <scheme val="major"/>
    </font>
    <font>
      <sz val="35"/>
      <color theme="0"/>
      <name val="Lucida Sans"/>
      <family val="2"/>
      <scheme val="minor"/>
    </font>
    <font>
      <sz val="11"/>
      <color theme="0"/>
      <name val="Lucida Sans"/>
      <family val="2"/>
      <scheme val="minor"/>
    </font>
    <font>
      <sz val="11"/>
      <color rgb="FF006100"/>
      <name val="Lucida Sans"/>
      <family val="2"/>
      <scheme val="minor"/>
    </font>
    <font>
      <sz val="11"/>
      <color rgb="FF9C0006"/>
      <name val="Lucida Sans"/>
      <family val="2"/>
      <scheme val="minor"/>
    </font>
    <font>
      <sz val="11"/>
      <color rgb="FF9C5700"/>
      <name val="Lucida Sans"/>
      <family val="2"/>
      <scheme val="minor"/>
    </font>
    <font>
      <sz val="11"/>
      <color rgb="FF3F3F76"/>
      <name val="Lucida Sans"/>
      <family val="2"/>
      <scheme val="minor"/>
    </font>
    <font>
      <b/>
      <sz val="11"/>
      <color rgb="FF3F3F3F"/>
      <name val="Lucida Sans"/>
      <family val="2"/>
      <scheme val="minor"/>
    </font>
    <font>
      <b/>
      <sz val="11"/>
      <color rgb="FFFA7D00"/>
      <name val="Lucida Sans"/>
      <family val="2"/>
      <scheme val="minor"/>
    </font>
    <font>
      <sz val="11"/>
      <color rgb="FFFA7D00"/>
      <name val="Lucida Sans"/>
      <family val="2"/>
      <scheme val="minor"/>
    </font>
    <font>
      <sz val="11"/>
      <color rgb="FFFF0000"/>
      <name val="Lucida Sans"/>
      <family val="2"/>
      <scheme val="minor"/>
    </font>
    <font>
      <i/>
      <sz val="11"/>
      <color rgb="FF7F7F7F"/>
      <name val="Lucida Sans"/>
      <family val="2"/>
      <scheme val="minor"/>
    </font>
    <font>
      <b/>
      <sz val="11"/>
      <color theme="1"/>
      <name val="Lucida Sans"/>
      <family val="2"/>
      <scheme val="minor"/>
    </font>
    <font>
      <b/>
      <sz val="48"/>
      <color theme="5" tint="0.39997558519241921"/>
      <name val="Lucida Sans"/>
      <family val="2"/>
      <charset val="238"/>
      <scheme val="minor"/>
    </font>
    <font>
      <b/>
      <sz val="48"/>
      <color theme="5" tint="0.39997558519241921"/>
      <name val="Lucida Sans"/>
      <family val="2"/>
      <scheme val="minor"/>
    </font>
  </fonts>
  <fills count="49">
    <fill>
      <patternFill patternType="none"/>
    </fill>
    <fill>
      <patternFill patternType="gray125"/>
    </fill>
    <fill>
      <patternFill patternType="solid">
        <fgColor indexed="9"/>
        <bgColor indexed="64"/>
      </patternFill>
    </fill>
    <fill>
      <patternFill patternType="solid">
        <fgColor theme="4" tint="0.59999389629810485"/>
        <bgColor indexed="65"/>
      </patternFill>
    </fill>
    <fill>
      <patternFill patternType="solid">
        <fgColor theme="4"/>
      </patternFill>
    </fill>
    <fill>
      <patternFill patternType="solid">
        <fgColor theme="8"/>
      </patternFill>
    </fill>
    <fill>
      <patternFill patternType="solid">
        <fgColor theme="2"/>
        <bgColor indexed="64"/>
      </patternFill>
    </fill>
    <fill>
      <patternFill patternType="solid">
        <fgColor theme="0" tint="-4.9989318521683403E-2"/>
        <bgColor indexed="64"/>
      </patternFill>
    </fill>
    <fill>
      <patternFill patternType="solid">
        <fgColor theme="0"/>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tint="0.59999389629810485"/>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7"/>
        <bgColor indexed="64"/>
      </patternFill>
    </fill>
    <fill>
      <patternFill patternType="solid">
        <fgColor theme="8"/>
        <bgColor indexed="64"/>
      </patternFill>
    </fill>
    <fill>
      <patternFill patternType="solid">
        <fgColor theme="8" tint="-0.249977111117893"/>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6"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tint="0.79998168889431442"/>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7">
    <border>
      <left/>
      <right/>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ck">
        <color theme="1" tint="0.499984740745262"/>
      </left>
      <right style="thick">
        <color theme="1" tint="0.499984740745262"/>
      </right>
      <top style="thick">
        <color theme="1" tint="0.499984740745262"/>
      </top>
      <bottom style="thick">
        <color theme="1" tint="0.499984740745262"/>
      </bottom>
      <diagonal/>
    </border>
    <border>
      <left/>
      <right/>
      <top/>
      <bottom style="medium">
        <color theme="4" tint="-0.24994659260841701"/>
      </bottom>
      <diagonal/>
    </border>
    <border>
      <left/>
      <right/>
      <top/>
      <bottom style="thin">
        <color theme="1"/>
      </bottom>
      <diagonal/>
    </border>
    <border>
      <left style="thin">
        <color theme="2" tint="-9.9978637043366805E-2"/>
      </left>
      <right/>
      <top style="thin">
        <color theme="2" tint="-9.9978637043366805E-2"/>
      </top>
      <bottom/>
      <diagonal/>
    </border>
    <border>
      <left/>
      <right/>
      <top style="thin">
        <color theme="2" tint="-9.9978637043366805E-2"/>
      </top>
      <bottom/>
      <diagonal/>
    </border>
    <border>
      <left/>
      <right style="thin">
        <color theme="2" tint="-9.9978637043366805E-2"/>
      </right>
      <top style="thin">
        <color theme="2" tint="-9.9978637043366805E-2"/>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2">
    <xf numFmtId="0" fontId="0" fillId="0" borderId="0">
      <alignment vertical="top"/>
    </xf>
    <xf numFmtId="0" fontId="9" fillId="3" borderId="0" applyNumberFormat="0" applyBorder="0" applyAlignment="0" applyProtection="0"/>
    <xf numFmtId="0" fontId="8" fillId="0" borderId="3" applyNumberFormat="0" applyFill="0" applyProtection="0">
      <alignment horizontal="left" vertical="center" indent="1"/>
    </xf>
    <xf numFmtId="0" fontId="4" fillId="4" borderId="1" applyNumberFormat="0" applyAlignment="0" applyProtection="0"/>
    <xf numFmtId="0" fontId="5" fillId="5" borderId="2" applyNumberFormat="0" applyProtection="0">
      <alignment vertical="center"/>
    </xf>
    <xf numFmtId="0" fontId="6" fillId="0" borderId="0" applyFill="0" applyBorder="0" applyProtection="0">
      <alignment vertical="center"/>
    </xf>
    <xf numFmtId="165" fontId="7" fillId="0" borderId="0" applyFont="0" applyFill="0" applyBorder="0" applyAlignment="0" applyProtection="0"/>
    <xf numFmtId="164" fontId="7" fillId="0" borderId="0" applyFont="0" applyFill="0" applyBorder="0" applyAlignment="0" applyProtection="0"/>
    <xf numFmtId="167" fontId="7" fillId="0" borderId="0" applyFont="0" applyFill="0" applyBorder="0" applyAlignment="0" applyProtection="0"/>
    <xf numFmtId="168" fontId="7" fillId="0" borderId="0" applyFont="0" applyFill="0" applyBorder="0" applyAlignment="0" applyProtection="0"/>
    <xf numFmtId="9" fontId="7" fillId="0" borderId="0" applyFont="0" applyFill="0" applyBorder="0" applyAlignment="0" applyProtection="0"/>
    <xf numFmtId="0" fontId="10" fillId="6" borderId="0" applyBorder="0" applyProtection="0">
      <alignment horizontal="left" vertical="top" wrapText="1" indent="1"/>
    </xf>
    <xf numFmtId="0" fontId="8" fillId="0" borderId="0" applyFill="0" applyProtection="0"/>
    <xf numFmtId="0" fontId="11" fillId="0" borderId="0" applyFill="0" applyProtection="0"/>
    <xf numFmtId="0" fontId="15" fillId="2" borderId="0">
      <alignment vertical="center"/>
    </xf>
    <xf numFmtId="0" fontId="16" fillId="0" borderId="4">
      <alignment horizontal="left" vertical="center" indent="1"/>
    </xf>
    <xf numFmtId="166" fontId="10" fillId="7" borderId="0">
      <alignment horizontal="left" wrapText="1" indent="1"/>
    </xf>
    <xf numFmtId="166" fontId="14" fillId="0" borderId="0">
      <alignment horizontal="left" indent="1"/>
    </xf>
    <xf numFmtId="0" fontId="13" fillId="0" borderId="0" applyAlignment="0">
      <alignment horizontal="left"/>
    </xf>
    <xf numFmtId="0" fontId="21" fillId="21" borderId="0" applyNumberFormat="0" applyBorder="0" applyAlignment="0" applyProtection="0"/>
    <xf numFmtId="0" fontId="22" fillId="22" borderId="0" applyNumberFormat="0" applyBorder="0" applyAlignment="0" applyProtection="0"/>
    <xf numFmtId="0" fontId="23" fillId="23" borderId="0" applyNumberFormat="0" applyBorder="0" applyAlignment="0" applyProtection="0"/>
    <xf numFmtId="0" fontId="24" fillId="24" borderId="11" applyNumberFormat="0" applyAlignment="0" applyProtection="0"/>
    <xf numFmtId="0" fontId="25" fillId="25" borderId="12" applyNumberFormat="0" applyAlignment="0" applyProtection="0"/>
    <xf numFmtId="0" fontId="26" fillId="25" borderId="11" applyNumberFormat="0" applyAlignment="0" applyProtection="0"/>
    <xf numFmtId="0" fontId="27" fillId="0" borderId="13" applyNumberFormat="0" applyFill="0" applyAlignment="0" applyProtection="0"/>
    <xf numFmtId="0" fontId="4" fillId="26" borderId="14" applyNumberFormat="0" applyAlignment="0" applyProtection="0"/>
    <xf numFmtId="0" fontId="28" fillId="0" borderId="0" applyNumberFormat="0" applyFill="0" applyBorder="0" applyAlignment="0" applyProtection="0"/>
    <xf numFmtId="0" fontId="11" fillId="27" borderId="15" applyNumberFormat="0" applyFont="0" applyAlignment="0" applyProtection="0"/>
    <xf numFmtId="0" fontId="29" fillId="0" borderId="0" applyNumberFormat="0" applyFill="0" applyBorder="0" applyAlignment="0" applyProtection="0"/>
    <xf numFmtId="0" fontId="30" fillId="0" borderId="16" applyNumberFormat="0" applyFill="0" applyAlignment="0" applyProtection="0"/>
    <xf numFmtId="0" fontId="1" fillId="28" borderId="0" applyNumberFormat="0" applyBorder="0" applyAlignment="0" applyProtection="0"/>
    <xf numFmtId="0" fontId="1" fillId="29" borderId="0" applyNumberFormat="0" applyBorder="0" applyAlignment="0" applyProtection="0"/>
    <xf numFmtId="0" fontId="20"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20"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20"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20"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cellStyleXfs>
  <cellXfs count="70">
    <xf numFmtId="0" fontId="0" fillId="0" borderId="0" xfId="0">
      <alignment vertical="top"/>
    </xf>
    <xf numFmtId="0" fontId="0" fillId="2" borderId="0" xfId="0" applyFill="1">
      <alignment vertical="top"/>
    </xf>
    <xf numFmtId="0" fontId="3" fillId="0" borderId="0" xfId="0" applyFont="1">
      <alignment vertical="top"/>
    </xf>
    <xf numFmtId="0" fontId="0" fillId="0" borderId="0" xfId="0" applyAlignment="1">
      <alignment horizontal="left" indent="1"/>
    </xf>
    <xf numFmtId="0" fontId="0" fillId="2" borderId="0" xfId="0" applyFill="1" applyAlignment="1">
      <alignment horizontal="right"/>
    </xf>
    <xf numFmtId="0" fontId="16" fillId="0" borderId="4" xfId="15">
      <alignment horizontal="left" vertical="center" indent="1"/>
    </xf>
    <xf numFmtId="0" fontId="17" fillId="0" borderId="0" xfId="13" applyFont="1" applyAlignment="1">
      <alignment horizontal="right"/>
    </xf>
    <xf numFmtId="0" fontId="10" fillId="8" borderId="8" xfId="11" applyFill="1" applyBorder="1" applyAlignment="1">
      <alignment vertical="top" wrapText="1"/>
    </xf>
    <xf numFmtId="0" fontId="13" fillId="0" borderId="0" xfId="18" applyAlignment="1">
      <alignment horizontal="left"/>
    </xf>
    <xf numFmtId="0" fontId="17" fillId="0" borderId="0" xfId="13" applyFont="1" applyAlignment="1">
      <alignment horizontal="right" vertical="top"/>
    </xf>
    <xf numFmtId="0" fontId="13" fillId="0" borderId="0" xfId="18" applyAlignment="1">
      <alignment horizontal="left" vertical="top"/>
    </xf>
    <xf numFmtId="0" fontId="6" fillId="9" borderId="0" xfId="5" applyFill="1" applyBorder="1" applyAlignment="1">
      <alignment horizontal="left" vertical="center"/>
    </xf>
    <xf numFmtId="0" fontId="8" fillId="9" borderId="0" xfId="2" applyFill="1" applyBorder="1" applyAlignment="1">
      <alignment vertical="center"/>
    </xf>
    <xf numFmtId="0" fontId="15" fillId="11" borderId="0" xfId="14" applyFill="1">
      <alignment vertical="center"/>
    </xf>
    <xf numFmtId="0" fontId="6" fillId="11" borderId="0" xfId="5" applyFill="1" applyBorder="1" applyAlignment="1">
      <alignment horizontal="left" vertical="center"/>
    </xf>
    <xf numFmtId="0" fontId="8" fillId="11" borderId="0" xfId="2" applyFill="1" applyBorder="1" applyAlignment="1">
      <alignment vertical="center"/>
    </xf>
    <xf numFmtId="0" fontId="6" fillId="11" borderId="0" xfId="5" applyFill="1" applyAlignment="1">
      <alignment horizontal="left" vertical="center"/>
    </xf>
    <xf numFmtId="0" fontId="15" fillId="12" borderId="0" xfId="14" applyFill="1">
      <alignment vertical="center"/>
    </xf>
    <xf numFmtId="0" fontId="6" fillId="12" borderId="0" xfId="5" applyFill="1" applyBorder="1" applyAlignment="1">
      <alignment horizontal="left" vertical="center"/>
    </xf>
    <xf numFmtId="0" fontId="8" fillId="12" borderId="0" xfId="2" applyFill="1" applyBorder="1" applyAlignment="1">
      <alignment vertical="center"/>
    </xf>
    <xf numFmtId="0" fontId="6" fillId="12" borderId="0" xfId="5" applyFill="1" applyBorder="1" applyAlignment="1">
      <alignment horizontal="right" vertical="center"/>
    </xf>
    <xf numFmtId="0" fontId="15" fillId="13" borderId="0" xfId="14" applyFill="1">
      <alignment vertical="center"/>
    </xf>
    <xf numFmtId="0" fontId="6" fillId="13" borderId="0" xfId="5" applyFill="1" applyBorder="1" applyAlignment="1">
      <alignment horizontal="left" vertical="center"/>
    </xf>
    <xf numFmtId="0" fontId="8" fillId="13" borderId="0" xfId="2" applyFill="1" applyBorder="1" applyAlignment="1">
      <alignment vertical="center"/>
    </xf>
    <xf numFmtId="0" fontId="6" fillId="13" borderId="0" xfId="5" applyFill="1" applyBorder="1" applyAlignment="1">
      <alignment horizontal="right" vertical="center"/>
    </xf>
    <xf numFmtId="0" fontId="15" fillId="9" borderId="0" xfId="14" applyFill="1">
      <alignment vertical="center"/>
    </xf>
    <xf numFmtId="0" fontId="6" fillId="9" borderId="0" xfId="5" applyFill="1" applyBorder="1" applyAlignment="1">
      <alignment horizontal="right" vertical="center"/>
    </xf>
    <xf numFmtId="0" fontId="15" fillId="14" borderId="0" xfId="14" applyFill="1">
      <alignment vertical="center"/>
    </xf>
    <xf numFmtId="0" fontId="6" fillId="14" borderId="0" xfId="5" applyFill="1" applyBorder="1" applyAlignment="1">
      <alignment horizontal="left" vertical="center"/>
    </xf>
    <xf numFmtId="0" fontId="8" fillId="14" borderId="0" xfId="2" applyFill="1" applyBorder="1" applyAlignment="1">
      <alignment vertical="center"/>
    </xf>
    <xf numFmtId="0" fontId="6" fillId="14" borderId="0" xfId="5" applyFill="1" applyBorder="1" applyAlignment="1">
      <alignment horizontal="right" vertical="center"/>
    </xf>
    <xf numFmtId="0" fontId="18" fillId="10" borderId="0" xfId="14" applyFont="1" applyFill="1">
      <alignment vertical="center"/>
    </xf>
    <xf numFmtId="0" fontId="19" fillId="10" borderId="0" xfId="5" applyFont="1" applyFill="1" applyBorder="1" applyAlignment="1">
      <alignment horizontal="left" vertical="center"/>
    </xf>
    <xf numFmtId="0" fontId="20" fillId="10" borderId="0" xfId="2" applyFont="1" applyFill="1" applyBorder="1" applyAlignment="1">
      <alignment vertical="center"/>
    </xf>
    <xf numFmtId="0" fontId="19" fillId="10" borderId="0" xfId="5" applyFont="1" applyFill="1" applyBorder="1" applyAlignment="1">
      <alignment horizontal="right" vertical="center"/>
    </xf>
    <xf numFmtId="0" fontId="15" fillId="15" borderId="0" xfId="14" applyFill="1">
      <alignment vertical="center"/>
    </xf>
    <xf numFmtId="0" fontId="6" fillId="15" borderId="0" xfId="5" applyFill="1" applyBorder="1" applyAlignment="1">
      <alignment horizontal="left" vertical="center"/>
    </xf>
    <xf numFmtId="0" fontId="8" fillId="15" borderId="0" xfId="2" applyFill="1" applyBorder="1" applyAlignment="1">
      <alignment vertical="center"/>
    </xf>
    <xf numFmtId="0" fontId="6" fillId="15" borderId="0" xfId="5" applyFill="1" applyBorder="1" applyAlignment="1">
      <alignment horizontal="right" vertical="center"/>
    </xf>
    <xf numFmtId="0" fontId="15" fillId="16" borderId="0" xfId="14" applyFill="1">
      <alignment vertical="center"/>
    </xf>
    <xf numFmtId="0" fontId="6" fillId="16" borderId="0" xfId="5" applyFill="1" applyBorder="1" applyAlignment="1">
      <alignment horizontal="left" vertical="center"/>
    </xf>
    <xf numFmtId="0" fontId="8" fillId="16" borderId="0" xfId="2" applyFill="1" applyBorder="1" applyAlignment="1">
      <alignment vertical="center"/>
    </xf>
    <xf numFmtId="0" fontId="6" fillId="16" borderId="0" xfId="5" applyFill="1" applyBorder="1" applyAlignment="1">
      <alignment horizontal="right" vertical="center"/>
    </xf>
    <xf numFmtId="0" fontId="15" fillId="17" borderId="0" xfId="14" applyFill="1">
      <alignment vertical="center"/>
    </xf>
    <xf numFmtId="0" fontId="6" fillId="17" borderId="0" xfId="5" applyFill="1" applyBorder="1" applyAlignment="1">
      <alignment horizontal="left" vertical="center"/>
    </xf>
    <xf numFmtId="0" fontId="8" fillId="17" borderId="0" xfId="2" applyFill="1" applyBorder="1" applyAlignment="1">
      <alignment vertical="center"/>
    </xf>
    <xf numFmtId="0" fontId="6" fillId="17" borderId="0" xfId="5" applyFill="1" applyBorder="1" applyAlignment="1">
      <alignment horizontal="right" vertical="center"/>
    </xf>
    <xf numFmtId="0" fontId="6" fillId="18" borderId="0" xfId="5" applyFill="1" applyBorder="1" applyAlignment="1">
      <alignment horizontal="left" vertical="center"/>
    </xf>
    <xf numFmtId="0" fontId="8" fillId="18" borderId="0" xfId="2" applyFill="1" applyBorder="1" applyAlignment="1">
      <alignment vertical="center"/>
    </xf>
    <xf numFmtId="0" fontId="6" fillId="18" borderId="0" xfId="5" applyFill="1" applyBorder="1" applyAlignment="1">
      <alignment horizontal="right" vertical="center"/>
    </xf>
    <xf numFmtId="0" fontId="6" fillId="19" borderId="0" xfId="5" applyFill="1" applyBorder="1" applyAlignment="1">
      <alignment horizontal="left" vertical="center"/>
    </xf>
    <xf numFmtId="0" fontId="8" fillId="19" borderId="0" xfId="2" applyFill="1" applyBorder="1" applyAlignment="1">
      <alignment vertical="center"/>
    </xf>
    <xf numFmtId="0" fontId="6" fillId="19" borderId="0" xfId="5" applyFill="1" applyBorder="1" applyAlignment="1">
      <alignment horizontal="right" vertical="center"/>
    </xf>
    <xf numFmtId="0" fontId="18" fillId="18" borderId="0" xfId="14" applyFont="1" applyFill="1">
      <alignment vertical="center"/>
    </xf>
    <xf numFmtId="0" fontId="15" fillId="20" borderId="0" xfId="14" applyFill="1">
      <alignment vertical="center"/>
    </xf>
    <xf numFmtId="0" fontId="6" fillId="20" borderId="0" xfId="5" applyFill="1" applyBorder="1" applyAlignment="1">
      <alignment horizontal="left" vertical="center"/>
    </xf>
    <xf numFmtId="0" fontId="8" fillId="20" borderId="0" xfId="2" applyFill="1" applyBorder="1" applyAlignment="1">
      <alignment vertical="center"/>
    </xf>
    <xf numFmtId="0" fontId="6" fillId="20" borderId="0" xfId="5" applyFill="1" applyBorder="1" applyAlignment="1">
      <alignment horizontal="right" vertical="center"/>
    </xf>
    <xf numFmtId="0" fontId="18" fillId="19" borderId="0" xfId="14" applyFont="1" applyFill="1">
      <alignment vertical="center"/>
    </xf>
    <xf numFmtId="166" fontId="14" fillId="0" borderId="0" xfId="17">
      <alignment horizontal="left" indent="1"/>
    </xf>
    <xf numFmtId="166" fontId="14" fillId="7" borderId="0" xfId="16" applyFont="1">
      <alignment horizontal="left" wrapText="1" indent="1"/>
    </xf>
    <xf numFmtId="166" fontId="10" fillId="7" borderId="0" xfId="16">
      <alignment horizontal="left" wrapText="1" indent="1"/>
    </xf>
    <xf numFmtId="166" fontId="12" fillId="8" borderId="5" xfId="0" applyNumberFormat="1" applyFont="1" applyFill="1" applyBorder="1" applyAlignment="1">
      <alignment horizontal="left" indent="1"/>
    </xf>
    <xf numFmtId="166" fontId="31" fillId="0" borderId="0" xfId="17" applyFont="1" applyAlignment="1">
      <alignment horizontal="center" vertical="center"/>
    </xf>
    <xf numFmtId="166" fontId="32" fillId="7" borderId="0" xfId="16" applyFont="1" applyAlignment="1">
      <alignment horizontal="center" vertical="center" wrapText="1"/>
    </xf>
    <xf numFmtId="0" fontId="0" fillId="8" borderId="6" xfId="0" applyFill="1" applyBorder="1">
      <alignment vertical="top"/>
    </xf>
    <xf numFmtId="0" fontId="0" fillId="8" borderId="7" xfId="0" applyFill="1" applyBorder="1">
      <alignment vertical="top"/>
    </xf>
    <xf numFmtId="0" fontId="0" fillId="8" borderId="9" xfId="0" applyFill="1" applyBorder="1">
      <alignment vertical="top"/>
    </xf>
    <xf numFmtId="0" fontId="0" fillId="8" borderId="10" xfId="0" applyFill="1" applyBorder="1">
      <alignment vertical="top"/>
    </xf>
    <xf numFmtId="0" fontId="16" fillId="0" borderId="4" xfId="15" applyAlignment="1">
      <alignment horizontal="center" vertical="center"/>
    </xf>
  </cellXfs>
  <cellStyles count="52">
    <cellStyle name="20% - Accent1" xfId="31" builtinId="30" customBuiltin="1"/>
    <cellStyle name="20% - Accent2" xfId="34" builtinId="34" customBuiltin="1"/>
    <cellStyle name="20% - Accent3" xfId="38" builtinId="38" customBuiltin="1"/>
    <cellStyle name="20% - Accent4" xfId="42" builtinId="42" customBuiltin="1"/>
    <cellStyle name="20% - Accent5" xfId="45" builtinId="46" customBuiltin="1"/>
    <cellStyle name="20% - Accent6" xfId="49" builtinId="50" customBuiltin="1"/>
    <cellStyle name="40% - Accent1" xfId="1" builtinId="31" customBuiltin="1"/>
    <cellStyle name="40% - Accent2" xfId="35" builtinId="35" customBuiltin="1"/>
    <cellStyle name="40% - Accent3" xfId="39" builtinId="39" customBuiltin="1"/>
    <cellStyle name="40% - Accent4" xfId="43" builtinId="43" customBuiltin="1"/>
    <cellStyle name="40% - Accent5" xfId="46" builtinId="47" customBuiltin="1"/>
    <cellStyle name="40% - Accent6" xfId="50" builtinId="51" customBuiltin="1"/>
    <cellStyle name="60% - Accent1" xfId="32" builtinId="32" customBuiltin="1"/>
    <cellStyle name="60% - Accent2" xfId="36" builtinId="36" customBuiltin="1"/>
    <cellStyle name="60% - Accent3" xfId="40" builtinId="40" customBuiltin="1"/>
    <cellStyle name="60% - Accent4" xfId="44" builtinId="44" customBuiltin="1"/>
    <cellStyle name="60% - Accent5" xfId="47" builtinId="48" customBuiltin="1"/>
    <cellStyle name="60% - Accent6" xfId="51" builtinId="52" customBuiltin="1"/>
    <cellStyle name="Accent1" xfId="3" builtinId="29" customBuiltin="1"/>
    <cellStyle name="Accent2" xfId="33" builtinId="33" customBuiltin="1"/>
    <cellStyle name="Accent3" xfId="37" builtinId="37" customBuiltin="1"/>
    <cellStyle name="Accent4" xfId="41" builtinId="41" customBuiltin="1"/>
    <cellStyle name="Accent5" xfId="4" builtinId="45" customBuiltin="1"/>
    <cellStyle name="Accent6" xfId="48" builtinId="49" customBuiltin="1"/>
    <cellStyle name="Berekening" xfId="24" builtinId="22" customBuiltin="1"/>
    <cellStyle name="Controlecel" xfId="26" builtinId="23" customBuiltin="1"/>
    <cellStyle name="Dag" xfId="17" xr:uid="{CB09B5E3-8995-4BCC-99D7-4E3B52C29B71}"/>
    <cellStyle name="Dag-naam" xfId="15" xr:uid="{F4C59F2B-B807-4231-B5C0-B51F441FA314}"/>
    <cellStyle name="Gekoppelde cel" xfId="25" builtinId="24" customBuiltin="1"/>
    <cellStyle name="Gestreept" xfId="16" xr:uid="{372A1842-8DB4-4B05-A4F9-194B0B56EABA}"/>
    <cellStyle name="Goed" xfId="19" builtinId="26" customBuiltin="1"/>
    <cellStyle name="Invoer" xfId="22" builtinId="20" customBuiltin="1"/>
    <cellStyle name="Invoer van instellingen" xfId="18" xr:uid="{8F0303C9-060A-4378-B3BA-99408B995F90}"/>
    <cellStyle name="Komma" xfId="6" builtinId="3" customBuiltin="1"/>
    <cellStyle name="Komma [0]" xfId="7" builtinId="6" customBuiltin="1"/>
    <cellStyle name="Kop 1" xfId="2" builtinId="16" customBuiltin="1"/>
    <cellStyle name="Kop 2" xfId="12" builtinId="17" customBuiltin="1"/>
    <cellStyle name="Kop 3" xfId="13" builtinId="18" customBuiltin="1"/>
    <cellStyle name="Kop 4" xfId="11" builtinId="19" customBuiltin="1"/>
    <cellStyle name="Maand" xfId="14" xr:uid="{0620BD55-CC6D-4E32-846C-ED1E5CA86C76}"/>
    <cellStyle name="Neutraal" xfId="21" builtinId="28" customBuiltin="1"/>
    <cellStyle name="Notitie" xfId="28" builtinId="10" customBuiltin="1"/>
    <cellStyle name="Ongeldig" xfId="20" builtinId="27" customBuiltin="1"/>
    <cellStyle name="Procent" xfId="10" builtinId="5" customBuiltin="1"/>
    <cellStyle name="Standaard" xfId="0" builtinId="0" customBuiltin="1"/>
    <cellStyle name="Titel" xfId="5" builtinId="15" customBuiltin="1"/>
    <cellStyle name="Totaal" xfId="30" builtinId="25" customBuiltin="1"/>
    <cellStyle name="Uitvoer" xfId="23" builtinId="21" customBuiltin="1"/>
    <cellStyle name="Valuta" xfId="8" builtinId="4" customBuiltin="1"/>
    <cellStyle name="Valuta [0]" xfId="9" builtinId="7" customBuiltin="1"/>
    <cellStyle name="Verklarende tekst" xfId="29" builtinId="53" customBuiltin="1"/>
    <cellStyle name="Waarschuwingstekst" xfId="27" builtinId="11" customBuiltin="1"/>
  </cellStyles>
  <dxfs count="36">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F1F2F5"/>
      <rgbColor rgb="00008080"/>
      <rgbColor rgb="00E4EAF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314265"/>
      <rgbColor rgb="00CCFFCC"/>
      <rgbColor rgb="00FFEECD"/>
      <rgbColor rgb="00D0D8E2"/>
      <rgbColor rgb="00FF99CC"/>
      <rgbColor rgb="00CC99FF"/>
      <rgbColor rgb="00FFCC99"/>
      <rgbColor rgb="003366FF"/>
      <rgbColor rgb="0033CCCC"/>
      <rgbColor rgb="0099CC00"/>
      <rgbColor rgb="00FFCC00"/>
      <rgbColor rgb="00FF9900"/>
      <rgbColor rgb="00FF6600"/>
      <rgbColor rgb="00717789"/>
      <rgbColor rgb="00969696"/>
      <rgbColor rgb="00003366"/>
      <rgbColor rgb="00339966"/>
      <rgbColor rgb="00003300"/>
      <rgbColor rgb="00333300"/>
      <rgbColor rgb="00993300"/>
      <rgbColor rgb="00993366"/>
      <rgbColor rgb="00333399"/>
      <rgbColor rgb="004B4B4B"/>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Personal">
  <a:themeElements>
    <a:clrScheme name="Rainbow">
      <a:dk1>
        <a:srgbClr val="000000"/>
      </a:dk1>
      <a:lt1>
        <a:srgbClr val="FFFFFF"/>
      </a:lt1>
      <a:dk2>
        <a:srgbClr val="7E8083"/>
      </a:dk2>
      <a:lt2>
        <a:srgbClr val="E4E5E6"/>
      </a:lt2>
      <a:accent1>
        <a:srgbClr val="7AC143"/>
      </a:accent1>
      <a:accent2>
        <a:srgbClr val="00853E"/>
      </a:accent2>
      <a:accent3>
        <a:srgbClr val="00ADEE"/>
      </a:accent3>
      <a:accent4>
        <a:srgbClr val="FFC000"/>
      </a:accent4>
      <a:accent5>
        <a:srgbClr val="F47920"/>
      </a:accent5>
      <a:accent6>
        <a:srgbClr val="E51937"/>
      </a:accent6>
      <a:hlink>
        <a:srgbClr val="F47920"/>
      </a:hlink>
      <a:folHlink>
        <a:srgbClr val="954F72"/>
      </a:folHlink>
    </a:clrScheme>
    <a:fontScheme name="Custom 2">
      <a:majorFont>
        <a:latin typeface="Rockwell"/>
        <a:ea typeface=""/>
        <a:cs typeface=""/>
      </a:majorFont>
      <a:minorFont>
        <a:latin typeface="Lucida San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6"/>
    <pageSetUpPr autoPageBreaks="0" fitToPage="1"/>
  </sheetPr>
  <dimension ref="A1:K14"/>
  <sheetViews>
    <sheetView showGridLines="0" zoomScale="66" zoomScaleNormal="66" workbookViewId="0">
      <selection activeCell="K8" sqref="K8"/>
    </sheetView>
  </sheetViews>
  <sheetFormatPr defaultColWidth="8.88671875" defaultRowHeight="14.25"/>
  <cols>
    <col min="1" max="1" width="2.77734375" customWidth="1"/>
    <col min="2" max="2" width="18.44140625" customWidth="1"/>
    <col min="3" max="8" width="17.77734375" customWidth="1"/>
    <col min="9" max="9" width="2.77734375" customWidth="1"/>
    <col min="10" max="10" width="17.44140625" customWidth="1"/>
    <col min="11" max="11" width="15.33203125" customWidth="1"/>
  </cols>
  <sheetData>
    <row r="1" spans="1:11" s="1" customFormat="1" ht="60" customHeight="1">
      <c r="A1"/>
      <c r="B1" s="13" t="str">
        <f>"Januari "&amp;CalenderYear</f>
        <v>Januari 2025</v>
      </c>
      <c r="C1" s="14"/>
      <c r="D1" s="14"/>
      <c r="E1" s="15"/>
      <c r="F1" s="15"/>
      <c r="G1" s="15"/>
      <c r="H1" s="16"/>
    </row>
    <row r="2" spans="1:11" s="2" customFormat="1" ht="21.75" customHeight="1">
      <c r="A2"/>
      <c r="B2" s="5" t="str">
        <f>WeekStart</f>
        <v>MAANDAG</v>
      </c>
      <c r="C2" s="5" t="str">
        <f t="shared" ref="C2:H2" si="0">UPPER(TEXT(C3,"[$-nl-BE]dddd"))</f>
        <v>DINSDAG</v>
      </c>
      <c r="D2" s="5" t="str">
        <f t="shared" si="0"/>
        <v>WOENSDAG</v>
      </c>
      <c r="E2" s="5" t="str">
        <f t="shared" si="0"/>
        <v>DONDERDAG</v>
      </c>
      <c r="F2" s="5" t="str">
        <f t="shared" si="0"/>
        <v>VRIJDAG</v>
      </c>
      <c r="G2" s="5" t="str">
        <f t="shared" si="0"/>
        <v>ZATERDAG</v>
      </c>
      <c r="H2" s="5" t="str">
        <f t="shared" si="0"/>
        <v>ZONDAG</v>
      </c>
      <c r="J2" s="69" t="s">
        <v>1</v>
      </c>
      <c r="K2" s="69"/>
    </row>
    <row r="3" spans="1:11" s="3" customFormat="1" ht="19.5" customHeight="1">
      <c r="A3"/>
      <c r="B3" s="59">
        <f t="array" ref="B3:H3">DaysAndWeeks+DATE(CalenderYear,1,1)-WEEKDAY(DATE(CalenderYear,1,1),(WeekStart="Maandag")+1)+1</f>
        <v>45656</v>
      </c>
      <c r="C3" s="59">
        <v>45657</v>
      </c>
      <c r="D3" s="59">
        <v>45658</v>
      </c>
      <c r="E3" s="59">
        <v>45659</v>
      </c>
      <c r="F3" s="59">
        <v>45660</v>
      </c>
      <c r="G3" s="59">
        <v>45661</v>
      </c>
      <c r="H3" s="59">
        <v>45662</v>
      </c>
      <c r="J3" s="6" t="s">
        <v>2</v>
      </c>
      <c r="K3" s="8">
        <v>2025</v>
      </c>
    </row>
    <row r="4" spans="1:11" ht="57.95" customHeight="1">
      <c r="B4" s="63" t="s">
        <v>5</v>
      </c>
      <c r="C4" s="63" t="s">
        <v>5</v>
      </c>
      <c r="D4" s="63" t="s">
        <v>5</v>
      </c>
      <c r="E4" s="63" t="s">
        <v>5</v>
      </c>
      <c r="F4" s="63" t="s">
        <v>5</v>
      </c>
      <c r="G4" s="63" t="s">
        <v>5</v>
      </c>
      <c r="H4" s="63" t="s">
        <v>5</v>
      </c>
      <c r="J4" s="9" t="s">
        <v>3</v>
      </c>
      <c r="K4" s="10" t="s">
        <v>4</v>
      </c>
    </row>
    <row r="5" spans="1:11" s="3" customFormat="1" ht="19.5" customHeight="1">
      <c r="A5"/>
      <c r="B5" s="60">
        <f t="array" ref="B5:H5">DaysAndWeeks+DATE(CalenderYear,1,1)-WEEKDAY(DATE(CalenderYear,1,1),(WeekStart="Maandag")+1)+8</f>
        <v>45663</v>
      </c>
      <c r="C5" s="60">
        <v>45664</v>
      </c>
      <c r="D5" s="60">
        <v>45665</v>
      </c>
      <c r="E5" s="60">
        <v>45666</v>
      </c>
      <c r="F5" s="60">
        <v>45667</v>
      </c>
      <c r="G5" s="60">
        <v>45668</v>
      </c>
      <c r="H5" s="60">
        <v>45669</v>
      </c>
    </row>
    <row r="6" spans="1:11" ht="57.95" customHeight="1">
      <c r="B6" s="64" t="s">
        <v>5</v>
      </c>
      <c r="C6" s="64" t="s">
        <v>5</v>
      </c>
      <c r="D6" s="64" t="s">
        <v>5</v>
      </c>
      <c r="E6" s="64" t="s">
        <v>5</v>
      </c>
      <c r="F6" s="64" t="s">
        <v>5</v>
      </c>
      <c r="G6" s="64" t="s">
        <v>5</v>
      </c>
      <c r="H6" s="64" t="s">
        <v>5</v>
      </c>
      <c r="J6" s="4"/>
    </row>
    <row r="7" spans="1:11" s="3" customFormat="1" ht="19.5" customHeight="1">
      <c r="A7"/>
      <c r="B7" s="59">
        <f t="array" ref="B7:H7">DaysAndWeeks+DATE(CalenderYear,1,1)-WEEKDAY(DATE(CalenderYear,1,1),(WeekStart="Maandag")+1)+15</f>
        <v>45670</v>
      </c>
      <c r="C7" s="59">
        <v>45671</v>
      </c>
      <c r="D7" s="59">
        <v>45672</v>
      </c>
      <c r="E7" s="59">
        <v>45673</v>
      </c>
      <c r="F7" s="59">
        <v>45674</v>
      </c>
      <c r="G7" s="59">
        <v>45675</v>
      </c>
      <c r="H7" s="59">
        <v>45676</v>
      </c>
      <c r="J7" s="4"/>
    </row>
    <row r="8" spans="1:11" ht="57.95" customHeight="1">
      <c r="B8" s="63" t="s">
        <v>5</v>
      </c>
      <c r="C8" s="63" t="s">
        <v>5</v>
      </c>
      <c r="D8" s="63" t="s">
        <v>5</v>
      </c>
      <c r="E8" s="63" t="s">
        <v>5</v>
      </c>
      <c r="F8" s="63" t="s">
        <v>5</v>
      </c>
      <c r="G8" s="63" t="s">
        <v>5</v>
      </c>
      <c r="H8" s="63" t="s">
        <v>5</v>
      </c>
    </row>
    <row r="9" spans="1:11" s="3" customFormat="1" ht="19.5" customHeight="1">
      <c r="A9"/>
      <c r="B9" s="61">
        <f t="array" ref="B9:H9">DaysAndWeeks+DATE(CalenderYear,1,1)-WEEKDAY(DATE(CalenderYear,1,1),(WeekStart="Maandag")+1)+22</f>
        <v>45677</v>
      </c>
      <c r="C9" s="61">
        <v>45678</v>
      </c>
      <c r="D9" s="61">
        <v>45679</v>
      </c>
      <c r="E9" s="61">
        <v>45680</v>
      </c>
      <c r="F9" s="61">
        <v>45681</v>
      </c>
      <c r="G9" s="61">
        <v>45682</v>
      </c>
      <c r="H9" s="61">
        <v>45683</v>
      </c>
    </row>
    <row r="10" spans="1:11" ht="57.95" customHeight="1">
      <c r="B10" s="64" t="s">
        <v>5</v>
      </c>
      <c r="C10" s="64" t="s">
        <v>5</v>
      </c>
      <c r="D10" s="64" t="s">
        <v>5</v>
      </c>
      <c r="E10" s="64" t="s">
        <v>5</v>
      </c>
      <c r="F10" s="64" t="s">
        <v>5</v>
      </c>
      <c r="G10" s="64" t="s">
        <v>5</v>
      </c>
      <c r="H10" s="64" t="s">
        <v>5</v>
      </c>
    </row>
    <row r="11" spans="1:11" s="3" customFormat="1" ht="19.5" customHeight="1">
      <c r="A11"/>
      <c r="B11" s="59">
        <f t="array" ref="B11:H11">DaysAndWeeks+DATE(CalenderYear,1,1)-WEEKDAY(DATE(CalenderYear,1,1),(WeekStart="Maandag")+1)+29</f>
        <v>45684</v>
      </c>
      <c r="C11" s="59">
        <v>45685</v>
      </c>
      <c r="D11" s="59">
        <v>45686</v>
      </c>
      <c r="E11" s="59">
        <v>45687</v>
      </c>
      <c r="F11" s="59">
        <v>45688</v>
      </c>
      <c r="G11" s="59">
        <v>45689</v>
      </c>
      <c r="H11" s="59">
        <v>45690</v>
      </c>
    </row>
    <row r="12" spans="1:11" ht="57.95" customHeight="1">
      <c r="B12" s="63" t="s">
        <v>5</v>
      </c>
      <c r="C12" s="63" t="s">
        <v>5</v>
      </c>
      <c r="D12" s="63" t="s">
        <v>5</v>
      </c>
      <c r="E12" s="63" t="s">
        <v>5</v>
      </c>
      <c r="F12" s="63" t="s">
        <v>5</v>
      </c>
      <c r="G12" s="63" t="s">
        <v>5</v>
      </c>
      <c r="H12" s="63" t="s">
        <v>5</v>
      </c>
    </row>
    <row r="13" spans="1:11" s="3" customFormat="1" ht="19.5" customHeight="1">
      <c r="A13"/>
      <c r="B13" s="61">
        <f t="array" ref="B13:C13">DaysAndWeeks+DATE(CalenderYear,1,1)-WEEKDAY(DATE(CalenderYear,1,1),(WeekStart="Maandag")+1)+36</f>
        <v>45691</v>
      </c>
      <c r="C13" s="61">
        <v>45692</v>
      </c>
      <c r="D13" s="62" t="s">
        <v>0</v>
      </c>
      <c r="E13" s="65"/>
      <c r="F13" s="65"/>
      <c r="G13" s="65"/>
      <c r="H13" s="66"/>
    </row>
    <row r="14" spans="1:11" ht="57.95" customHeight="1">
      <c r="B14" s="64" t="s">
        <v>5</v>
      </c>
      <c r="C14" s="64" t="s">
        <v>5</v>
      </c>
      <c r="D14" s="7"/>
      <c r="E14" s="67"/>
      <c r="F14" s="67"/>
      <c r="G14" s="67"/>
      <c r="H14" s="68"/>
    </row>
  </sheetData>
  <mergeCells count="2">
    <mergeCell ref="E13:H14"/>
    <mergeCell ref="J2:K2"/>
  </mergeCells>
  <phoneticPr fontId="2" type="noConversion"/>
  <conditionalFormatting sqref="B13:D13">
    <cfRule type="expression" dxfId="35" priority="1">
      <formula>AND(DAY(B13)&gt;=1,DAY(B13)&lt;=15)</formula>
    </cfRule>
  </conditionalFormatting>
  <conditionalFormatting sqref="B3:G3">
    <cfRule type="expression" dxfId="34" priority="24">
      <formula>DAY(B3)&gt;8</formula>
    </cfRule>
  </conditionalFormatting>
  <conditionalFormatting sqref="B11:H11">
    <cfRule type="expression" dxfId="33" priority="25">
      <formula>AND(DAY(B11)&gt;=1,DAY(B11)&lt;=15)</formula>
    </cfRule>
  </conditionalFormatting>
  <dataValidations count="13">
    <dataValidation type="list" errorStyle="warning" allowBlank="1" showInputMessage="1" showErrorMessage="1" error="Selecteer een dag in de lijst. Selecteer ANNULEREN en druk op ALT+PIJL-OMLAAG om een dag te kiezen in de vervolgkeuzelijst" prompt="Selecteer een eerste dag van de week in deze cel. Druk op ALT+PIJL-OMLAAG om de vervolgkeuzelijst te openen en druk op ENTER om de eerste dag van de week te selecteren" sqref="K4" xr:uid="{00000000-0002-0000-0000-000000000000}">
      <formula1>"ZONDAG,MAANDAG"</formula1>
    </dataValidation>
    <dataValidation allowBlank="1" showInputMessage="1" showErrorMessage="1" prompt="Maak aangepaste agenda's met één maand in deze werkmap. Gebruik dit werkblad Januari om het jaar en de eerste dag van de week aan te passen voor alle maanden. Elke maand staat op een apart werkblad" sqref="A1" xr:uid="{00000000-0002-0000-0000-000001000000}"/>
    <dataValidation allowBlank="1" showInputMessage="1" showErrorMessage="1" prompt="Voer het jaar in en selecteer de eerste dag van de agenda in de onderstaande cellen. Deze cellen met agenda-instellingen worden niet afgedrukt" sqref="J2" xr:uid="{00000000-0002-0000-0000-000003000000}"/>
    <dataValidation allowBlank="1" showInputMessage="1" showErrorMessage="1" prompt="Voer het jaar in de cel rechts in" sqref="J3" xr:uid="{00000000-0002-0000-0000-000004000000}"/>
    <dataValidation allowBlank="1" showInputMessage="1" showErrorMessage="1" prompt="Selecteer de eerste dag van de week in de cel rechts" sqref="J4" xr:uid="{00000000-0002-0000-0000-000005000000}"/>
    <dataValidation allowBlank="1" showInputMessage="1" showErrorMessage="1" prompt="Voer het jaar in deze cel in" sqref="K3" xr:uid="{00000000-0002-0000-0000-000006000000}"/>
    <dataValidation allowBlank="1" showInputMessage="1" showErrorMessage="1" prompt="Deze rij bevat de namen van de weekdagen voor deze agenda. Deze cel bevat de eerste dag van de week. Als u de eerste dag wilt wijzigen, voert u een nieuwe weekdag in cel K4 in" sqref="B2" xr:uid="{00000000-0002-0000-0000-000007000000}"/>
    <dataValidation allowBlank="1" showInputMessage="1" showErrorMessage="1" prompt="Deze rij en de rijen 5, 7, 9, 11 en 13 bevatten de kalenderdagen van de week. Als deze cel niet het getal 1 bevat, is dit een dag van de vorige maand. Voer notities in cel E13 in" sqref="B3" xr:uid="{00000000-0002-0000-0000-000008000000}"/>
    <dataValidation allowBlank="1" showErrorMessage="1" prompt="Het jaar in deze cel wordt automatisch bijgewerkt op basis van het jaar dat in cel K2 is ingevoerd. De onderstaande agenda heeft datums voor de vorige en volgende maand met een lettertype in een lichtere tint" sqref="B1" xr:uid="{00000000-0002-0000-0000-000009000000}"/>
    <dataValidation allowBlank="1" showInputMessage="1" showErrorMessage="1" prompt="Automatisch bepaalde weekdag" sqref="C2:H2" xr:uid="{00000000-0002-0000-0000-00000A000000}"/>
    <dataValidation allowBlank="1" showInputMessage="1" showErrorMessage="1" prompt="Voer notities in deze cel in" sqref="E13:H14" xr:uid="{00000000-0002-0000-0000-00000C000000}"/>
    <dataValidation allowBlank="1" showInputMessage="1" showErrorMessage="1" prompt="Voer notities in de cel rechts in" sqref="D13:D14" xr:uid="{00000000-0002-0000-0000-00000D000000}"/>
    <dataValidation allowBlank="1" showInputMessage="1" showErrorMessage="1" prompt="Het jaar in deze cel wordt automatisch bijgewerkt. Selecteer een ander jaar in cel K3 om het jaar te wijzigen" sqref="C1" xr:uid="{68DB1B5F-672F-42EA-B173-279D18DF96BF}"/>
  </dataValidations>
  <printOptions horizontalCentered="1" verticalCentered="1"/>
  <pageMargins left="0.7" right="0.7" top="0.75" bottom="0.75" header="0.3" footer="0.3"/>
  <pageSetup paperSize="9" orientation="landscape" r:id="rId1"/>
  <headerFooter differentFirst="1" alignWithMargins="0">
    <oddFooter>Page &amp;P of &amp;N</oddFooter>
  </headerFooter>
  <customProperties>
    <customPr name="SheetChanged" r:id="rId2"/>
  </customPropertie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6" tint="0.39997558519241921"/>
    <pageSetUpPr fitToPage="1"/>
  </sheetPr>
  <dimension ref="A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1:8" s="1" customFormat="1" ht="59.25" customHeight="1">
      <c r="A1"/>
      <c r="B1" s="21" t="str">
        <f>"Februari "&amp;CalenderYear</f>
        <v>Februari 2025</v>
      </c>
      <c r="C1" s="22"/>
      <c r="D1" s="22"/>
      <c r="E1" s="23"/>
      <c r="F1" s="23"/>
      <c r="G1" s="23"/>
      <c r="H1" s="24"/>
    </row>
    <row r="2" spans="1:8" s="2" customFormat="1" ht="21.75" customHeight="1">
      <c r="A2"/>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1:8" s="3" customFormat="1" ht="19.5" customHeight="1">
      <c r="A3"/>
      <c r="B3" s="59">
        <f t="array" ref="B3:H3">DaysAndWeeks+DATE(CalenderYear,2,1)-WEEKDAY(DATE(CalenderYear,2,1),(WeekStart="MAANDAG")+1)+1</f>
        <v>45684</v>
      </c>
      <c r="C3" s="59">
        <v>45685</v>
      </c>
      <c r="D3" s="59">
        <v>45686</v>
      </c>
      <c r="E3" s="59">
        <v>45687</v>
      </c>
      <c r="F3" s="59">
        <v>45688</v>
      </c>
      <c r="G3" s="59">
        <v>45689</v>
      </c>
      <c r="H3" s="59">
        <v>45690</v>
      </c>
    </row>
    <row r="4" spans="1:8" ht="57.95" customHeight="1">
      <c r="B4" s="63" t="s">
        <v>5</v>
      </c>
      <c r="C4" s="63" t="s">
        <v>5</v>
      </c>
      <c r="D4" s="63" t="s">
        <v>5</v>
      </c>
      <c r="E4" s="63" t="s">
        <v>5</v>
      </c>
      <c r="F4" s="63" t="s">
        <v>5</v>
      </c>
      <c r="G4" s="63" t="s">
        <v>5</v>
      </c>
      <c r="H4" s="63" t="s">
        <v>5</v>
      </c>
    </row>
    <row r="5" spans="1:8" s="3" customFormat="1" ht="19.5" customHeight="1">
      <c r="A5"/>
      <c r="B5" s="61">
        <f t="array" ref="B5:H5">DaysAndWeeks+DATE(CalenderYear,2,1)-WEEKDAY(DATE(CalenderYear,2,1),(WeekStart="MAANDAG")+1)+8</f>
        <v>45691</v>
      </c>
      <c r="C5" s="61">
        <v>45692</v>
      </c>
      <c r="D5" s="61">
        <v>45693</v>
      </c>
      <c r="E5" s="61">
        <v>45694</v>
      </c>
      <c r="F5" s="61">
        <v>45695</v>
      </c>
      <c r="G5" s="61">
        <v>45696</v>
      </c>
      <c r="H5" s="61">
        <v>45697</v>
      </c>
    </row>
    <row r="6" spans="1:8" ht="57.95" customHeight="1">
      <c r="B6" s="64" t="s">
        <v>5</v>
      </c>
      <c r="C6" s="64" t="s">
        <v>5</v>
      </c>
      <c r="D6" s="64" t="s">
        <v>5</v>
      </c>
      <c r="E6" s="64" t="s">
        <v>5</v>
      </c>
      <c r="F6" s="64" t="s">
        <v>5</v>
      </c>
      <c r="G6" s="64" t="s">
        <v>5</v>
      </c>
      <c r="H6" s="64" t="s">
        <v>5</v>
      </c>
    </row>
    <row r="7" spans="1:8" s="3" customFormat="1" ht="19.5" customHeight="1">
      <c r="A7"/>
      <c r="B7" s="59">
        <f t="array" ref="B7:H7">DaysAndWeeks+DATE(CalenderYear,2,1)-WEEKDAY(DATE(CalenderYear,2,1),(WeekStart="MAANDAG")+1)+15</f>
        <v>45698</v>
      </c>
      <c r="C7" s="59">
        <v>45699</v>
      </c>
      <c r="D7" s="59">
        <v>45700</v>
      </c>
      <c r="E7" s="59">
        <v>45701</v>
      </c>
      <c r="F7" s="59">
        <v>45702</v>
      </c>
      <c r="G7" s="59">
        <v>45703</v>
      </c>
      <c r="H7" s="59">
        <v>45704</v>
      </c>
    </row>
    <row r="8" spans="1:8" ht="57.95" customHeight="1">
      <c r="B8" s="63" t="s">
        <v>5</v>
      </c>
      <c r="C8" s="63" t="s">
        <v>5</v>
      </c>
      <c r="D8" s="63" t="s">
        <v>5</v>
      </c>
      <c r="E8" s="63" t="s">
        <v>5</v>
      </c>
      <c r="F8" s="63" t="s">
        <v>5</v>
      </c>
      <c r="G8" s="63" t="s">
        <v>5</v>
      </c>
      <c r="H8" s="63" t="s">
        <v>5</v>
      </c>
    </row>
    <row r="9" spans="1:8" s="3" customFormat="1" ht="19.5" customHeight="1">
      <c r="A9"/>
      <c r="B9" s="61">
        <f t="array" ref="B9:H9">DaysAndWeeks+DATE(CalenderYear,2,1)-WEEKDAY(DATE(CalenderYear,2,1),(WeekStart="MAANDAG")+1)+22</f>
        <v>45705</v>
      </c>
      <c r="C9" s="61">
        <v>45706</v>
      </c>
      <c r="D9" s="61">
        <v>45707</v>
      </c>
      <c r="E9" s="61">
        <v>45708</v>
      </c>
      <c r="F9" s="61">
        <v>45709</v>
      </c>
      <c r="G9" s="61">
        <v>45710</v>
      </c>
      <c r="H9" s="61">
        <v>45711</v>
      </c>
    </row>
    <row r="10" spans="1:8" ht="57.95" customHeight="1">
      <c r="B10" s="64" t="s">
        <v>5</v>
      </c>
      <c r="C10" s="64" t="s">
        <v>5</v>
      </c>
      <c r="D10" s="64" t="s">
        <v>5</v>
      </c>
      <c r="E10" s="64" t="s">
        <v>5</v>
      </c>
      <c r="F10" s="64" t="s">
        <v>5</v>
      </c>
      <c r="G10" s="64" t="s">
        <v>5</v>
      </c>
      <c r="H10" s="64" t="s">
        <v>5</v>
      </c>
    </row>
    <row r="11" spans="1:8" s="3" customFormat="1" ht="19.5" customHeight="1">
      <c r="A11"/>
      <c r="B11" s="59">
        <f t="array" ref="B11:H11">DaysAndWeeks+DATE(CalenderYear,2,1)-WEEKDAY(DATE(CalenderYear,2,1),(WeekStart="MAANDAG")+1)+29</f>
        <v>45712</v>
      </c>
      <c r="C11" s="59">
        <v>45713</v>
      </c>
      <c r="D11" s="59">
        <v>45714</v>
      </c>
      <c r="E11" s="59">
        <v>45715</v>
      </c>
      <c r="F11" s="59">
        <v>45716</v>
      </c>
      <c r="G11" s="59">
        <v>45717</v>
      </c>
      <c r="H11" s="59">
        <v>45718</v>
      </c>
    </row>
    <row r="12" spans="1:8" ht="57.95" customHeight="1">
      <c r="B12" s="63" t="s">
        <v>5</v>
      </c>
      <c r="C12" s="63" t="s">
        <v>5</v>
      </c>
      <c r="D12" s="63" t="s">
        <v>5</v>
      </c>
      <c r="E12" s="63" t="s">
        <v>5</v>
      </c>
      <c r="F12" s="63" t="s">
        <v>5</v>
      </c>
      <c r="G12" s="63" t="s">
        <v>5</v>
      </c>
      <c r="H12" s="63" t="s">
        <v>5</v>
      </c>
    </row>
    <row r="13" spans="1:8" s="3" customFormat="1" ht="19.5" customHeight="1">
      <c r="A13"/>
      <c r="B13" s="61">
        <f t="array" ref="B13:C13">DaysAndWeeks+DATE(CalenderYear,2,1)-WEEKDAY(DATE(CalenderYear,2,1),(WeekStart="MAANDAG")+1)+36</f>
        <v>45719</v>
      </c>
      <c r="C13" s="61">
        <v>45720</v>
      </c>
      <c r="D13" s="62" t="s">
        <v>0</v>
      </c>
      <c r="E13" s="65"/>
      <c r="F13" s="65"/>
      <c r="G13" s="65"/>
      <c r="H13" s="66"/>
    </row>
    <row r="14" spans="1:8" ht="57.95" customHeight="1">
      <c r="B14" s="64" t="s">
        <v>5</v>
      </c>
      <c r="C14" s="64" t="s">
        <v>5</v>
      </c>
      <c r="D14" s="7"/>
      <c r="E14" s="67"/>
      <c r="F14" s="67"/>
      <c r="G14" s="67"/>
      <c r="H14" s="68"/>
    </row>
  </sheetData>
  <mergeCells count="1">
    <mergeCell ref="E13:H14"/>
  </mergeCells>
  <conditionalFormatting sqref="B13:D13">
    <cfRule type="expression" dxfId="32" priority="1">
      <formula>AND(DAY(B13)&gt;=1,DAY(B13)&lt;=15)</formula>
    </cfRule>
  </conditionalFormatting>
  <conditionalFormatting sqref="B3:G3">
    <cfRule type="expression" dxfId="31" priority="3">
      <formula>DAY(B3)&gt;8</formula>
    </cfRule>
  </conditionalFormatting>
  <conditionalFormatting sqref="B11:H11">
    <cfRule type="expression" dxfId="30" priority="4">
      <formula>AND(DAY(B11)&gt;=1,DAY(B11)&lt;=15)</formula>
    </cfRule>
  </conditionalFormatting>
  <dataValidations count="8">
    <dataValidation allowBlank="1" showInputMessage="1" showErrorMessage="1" prompt="Automatisch bepaalde weekdag" sqref="C2:H2" xr:uid="{00000000-0002-0000-01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1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1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100-000003000000}"/>
    <dataValidation allowBlank="1" showInputMessage="1" showErrorMessage="1" prompt="Maandkalender februari" sqref="A1" xr:uid="{00000000-0002-0000-0100-000005000000}"/>
    <dataValidation allowBlank="1" showInputMessage="1" showErrorMessage="1" prompt="Voer notities in de cel rechts in" sqref="D13:D14" xr:uid="{00000000-0002-0000-0100-000006000000}"/>
    <dataValidation allowBlank="1" showInputMessage="1" showErrorMessage="1" prompt="Voer notities in deze cel in" sqref="E13:H14" xr:uid="{00000000-0002-0000-0100-000007000000}"/>
    <dataValidation allowBlank="1" showInputMessage="1" showErrorMessage="1" prompt="Het jaar in deze cel wordt automatisch bijgewerkt. Selecteer een ander jaar in cel K3 op het werkblad Januari om het jaar te wijzigen" sqref="C1" xr:uid="{B76B5EE0-7A31-4E98-9046-DEB20A06C325}"/>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4" tint="0.39997558519241921"/>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27" t="str">
        <f>"Maart "&amp;CalenderYear</f>
        <v>Maart 2025</v>
      </c>
      <c r="C1" s="28"/>
      <c r="D1" s="28"/>
      <c r="E1" s="29"/>
      <c r="F1" s="29"/>
      <c r="G1" s="29"/>
      <c r="H1" s="30"/>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DaysAndWeeks+DATE(CalenderYear,3,1)-WEEKDAY(DATE(CalenderYear,3,1),(WeekStart="MAANDAG")+1)+1</f>
        <v>45712</v>
      </c>
      <c r="C3" s="59">
        <v>45713</v>
      </c>
      <c r="D3" s="59">
        <v>45714</v>
      </c>
      <c r="E3" s="59">
        <v>45715</v>
      </c>
      <c r="F3" s="59">
        <v>45716</v>
      </c>
      <c r="G3" s="59">
        <v>45717</v>
      </c>
      <c r="H3" s="59">
        <v>45718</v>
      </c>
    </row>
    <row r="4" spans="2:8" ht="57.95" customHeight="1">
      <c r="B4" s="63" t="s">
        <v>5</v>
      </c>
      <c r="C4" s="63" t="s">
        <v>5</v>
      </c>
      <c r="D4" s="63" t="s">
        <v>5</v>
      </c>
      <c r="E4" s="63" t="s">
        <v>5</v>
      </c>
      <c r="F4" s="63" t="s">
        <v>5</v>
      </c>
      <c r="G4" s="63" t="s">
        <v>5</v>
      </c>
      <c r="H4" s="63" t="s">
        <v>5</v>
      </c>
    </row>
    <row r="5" spans="2:8" ht="19.5" customHeight="1">
      <c r="B5" s="61">
        <f t="array" ref="B5:H5">DaysAndWeeks+DATE(CalenderYear,3,1)-WEEKDAY(DATE(CalenderYear,3,1),(WeekStart="MAANDAG")+1)+8</f>
        <v>45719</v>
      </c>
      <c r="C5" s="61">
        <v>45720</v>
      </c>
      <c r="D5" s="61">
        <v>45721</v>
      </c>
      <c r="E5" s="61">
        <v>45722</v>
      </c>
      <c r="F5" s="61">
        <v>45723</v>
      </c>
      <c r="G5" s="61">
        <v>45724</v>
      </c>
      <c r="H5" s="61">
        <v>45725</v>
      </c>
    </row>
    <row r="6" spans="2:8" ht="57.95" customHeight="1">
      <c r="B6" s="64" t="s">
        <v>5</v>
      </c>
      <c r="C6" s="64" t="s">
        <v>5</v>
      </c>
      <c r="D6" s="64" t="s">
        <v>5</v>
      </c>
      <c r="E6" s="64" t="s">
        <v>5</v>
      </c>
      <c r="F6" s="64" t="s">
        <v>5</v>
      </c>
      <c r="G6" s="64" t="s">
        <v>5</v>
      </c>
      <c r="H6" s="64" t="s">
        <v>5</v>
      </c>
    </row>
    <row r="7" spans="2:8" ht="19.5" customHeight="1">
      <c r="B7" s="59">
        <f t="array" ref="B7:H7">DaysAndWeeks+DATE(CalenderYear,3,1)-WEEKDAY(DATE(CalenderYear,3,1),(WeekStart="MAANDAG")+1)+15</f>
        <v>45726</v>
      </c>
      <c r="C7" s="59">
        <v>45727</v>
      </c>
      <c r="D7" s="59">
        <v>45728</v>
      </c>
      <c r="E7" s="59">
        <v>45729</v>
      </c>
      <c r="F7" s="59">
        <v>45730</v>
      </c>
      <c r="G7" s="59">
        <v>45731</v>
      </c>
      <c r="H7" s="59">
        <v>45732</v>
      </c>
    </row>
    <row r="8" spans="2:8" ht="57.95" customHeight="1">
      <c r="B8" s="63" t="s">
        <v>5</v>
      </c>
      <c r="C8" s="63" t="s">
        <v>5</v>
      </c>
      <c r="D8" s="63" t="s">
        <v>5</v>
      </c>
      <c r="E8" s="63" t="s">
        <v>5</v>
      </c>
      <c r="F8" s="63" t="s">
        <v>5</v>
      </c>
      <c r="G8" s="63" t="s">
        <v>5</v>
      </c>
      <c r="H8" s="63" t="s">
        <v>5</v>
      </c>
    </row>
    <row r="9" spans="2:8" ht="19.5" customHeight="1">
      <c r="B9" s="61">
        <f t="array" ref="B9:H9">DaysAndWeeks+DATE(CalenderYear,3,1)-WEEKDAY(DATE(CalenderYear,3,1),(WeekStart="MAANDAG")+1)+22</f>
        <v>45733</v>
      </c>
      <c r="C9" s="61">
        <v>45734</v>
      </c>
      <c r="D9" s="61">
        <v>45735</v>
      </c>
      <c r="E9" s="61">
        <v>45736</v>
      </c>
      <c r="F9" s="61">
        <v>45737</v>
      </c>
      <c r="G9" s="61">
        <v>45738</v>
      </c>
      <c r="H9" s="61">
        <v>45739</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DaysAndWeeks+DATE(CalenderYear,3,1)-WEEKDAY(DATE(CalenderYear,3,1),(WeekStart="MAANDAG")+1)+29</f>
        <v>45740</v>
      </c>
      <c r="C11" s="59">
        <v>45741</v>
      </c>
      <c r="D11" s="59">
        <v>45742</v>
      </c>
      <c r="E11" s="59">
        <v>45743</v>
      </c>
      <c r="F11" s="59">
        <v>45744</v>
      </c>
      <c r="G11" s="59">
        <v>45745</v>
      </c>
      <c r="H11" s="59">
        <v>45746</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DaysAndWeeks+DATE(CalenderYear,3,1)-WEEKDAY(DATE(CalenderYear,3,1),(WeekStart="MAANDAG")+1)+36</f>
        <v>45747</v>
      </c>
      <c r="C13" s="61">
        <v>45748</v>
      </c>
      <c r="D13" s="62" t="s">
        <v>0</v>
      </c>
      <c r="E13" s="65"/>
      <c r="F13" s="65"/>
      <c r="G13" s="65"/>
      <c r="H13" s="66"/>
    </row>
    <row r="14" spans="2:8" ht="57.95" customHeight="1">
      <c r="B14" s="64" t="s">
        <v>5</v>
      </c>
      <c r="C14" s="64" t="s">
        <v>5</v>
      </c>
      <c r="D14" s="7"/>
      <c r="E14" s="67"/>
      <c r="F14" s="67"/>
      <c r="G14" s="67"/>
      <c r="H14" s="68"/>
    </row>
  </sheetData>
  <mergeCells count="1">
    <mergeCell ref="E13:H14"/>
  </mergeCells>
  <conditionalFormatting sqref="B13:D13">
    <cfRule type="expression" dxfId="29" priority="7">
      <formula>AND(DAY(B13)&gt;=1,DAY(B13)&lt;=15)</formula>
    </cfRule>
  </conditionalFormatting>
  <conditionalFormatting sqref="B3:G3">
    <cfRule type="expression" dxfId="28" priority="1">
      <formula>DAY(B3)&gt;8</formula>
    </cfRule>
  </conditionalFormatting>
  <conditionalFormatting sqref="B11:H11">
    <cfRule type="expression" dxfId="27" priority="10">
      <formula>AND(DAY(B11)&gt;=1,DAY(B11)&lt;=15)</formula>
    </cfRule>
  </conditionalFormatting>
  <dataValidations xWindow="208" yWindow="410" count="8">
    <dataValidation allowBlank="1" showInputMessage="1" showErrorMessage="1" prompt="Voer notities in deze cel in" sqref="E13:H14" xr:uid="{00000000-0002-0000-0200-000001000000}"/>
    <dataValidation allowBlank="1" showInputMessage="1" showErrorMessage="1" prompt="Voer notities in de cel rechts in" sqref="D13:D14" xr:uid="{00000000-0002-0000-0200-000002000000}"/>
    <dataValidation allowBlank="1" showInputMessage="1" showErrorMessage="1" prompt="Maandkalender maart" sqref="A1" xr:uid="{00000000-0002-0000-0200-000003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200-000005000000}"/>
    <dataValidation allowBlank="1" showInputMessage="1" showErrorMessage="1" prompt="Deze rij en de rijen 5, 7, 9, 11 en 13 bevatten de kalenderdagen van de week. Als deze cel niet het getal 1 bevat, is dit een dag van de vorige maand. Voer notities in cel E13 in" sqref="B3" xr:uid="{00000000-0002-0000-0200-000006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200-000007000000}"/>
    <dataValidation allowBlank="1" showInputMessage="1" showErrorMessage="1" prompt="Automatisch bepaalde weekdag" sqref="C2:H2" xr:uid="{00000000-0002-0000-0200-000008000000}"/>
    <dataValidation allowBlank="1" showInputMessage="1" showErrorMessage="1" prompt="Het jaar in deze cel wordt automatisch bijgewerkt. Selecteer een ander jaar in cel K3 op het werkblad Januari om het jaar te wijzigen" sqref="C1" xr:uid="{C1995E01-AAE3-4041-A81C-0B13ED717A16}"/>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4"/>
    <pageSetUpPr fitToPage="1"/>
  </sheetPr>
  <dimension ref="B1:H14"/>
  <sheetViews>
    <sheetView showGridLines="0" zoomScale="66" zoomScaleNormal="66" workbookViewId="0">
      <selection activeCell="B4" sqref="B4"/>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25" t="str">
        <f>"April "&amp;CalenderYear</f>
        <v>April 2025</v>
      </c>
      <c r="C1" s="11"/>
      <c r="D1" s="11"/>
      <c r="E1" s="12"/>
      <c r="F1" s="12"/>
      <c r="G1" s="12"/>
      <c r="H1" s="26"/>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DaysAndWeeks+DATE(CalenderYear,4,1)-WEEKDAY(DATE(CalenderYear,4,1),(WeekStart="MAANDAG")+1)+1</f>
        <v>45747</v>
      </c>
      <c r="C3" s="59">
        <v>45748</v>
      </c>
      <c r="D3" s="59">
        <v>45749</v>
      </c>
      <c r="E3" s="59">
        <v>45750</v>
      </c>
      <c r="F3" s="59">
        <v>45751</v>
      </c>
      <c r="G3" s="59">
        <v>45752</v>
      </c>
      <c r="H3" s="59">
        <v>45753</v>
      </c>
    </row>
    <row r="4" spans="2:8" ht="57.95" customHeight="1">
      <c r="B4" s="63" t="s">
        <v>5</v>
      </c>
      <c r="C4" s="63" t="s">
        <v>5</v>
      </c>
      <c r="D4" s="63" t="s">
        <v>5</v>
      </c>
      <c r="E4" s="63" t="s">
        <v>5</v>
      </c>
      <c r="F4" s="63" t="s">
        <v>5</v>
      </c>
      <c r="G4" s="63" t="s">
        <v>5</v>
      </c>
      <c r="H4" s="63" t="s">
        <v>5</v>
      </c>
    </row>
    <row r="5" spans="2:8" ht="19.5" customHeight="1">
      <c r="B5" s="61">
        <f t="array" ref="B5:H5">DaysAndWeeks+DATE(CalenderYear,4,1)-WEEKDAY(DATE(CalenderYear,4,1),(WeekStart="MAANDAG")+1)+8</f>
        <v>45754</v>
      </c>
      <c r="C5" s="61">
        <v>45755</v>
      </c>
      <c r="D5" s="61">
        <v>45756</v>
      </c>
      <c r="E5" s="61">
        <v>45757</v>
      </c>
      <c r="F5" s="61">
        <v>45758</v>
      </c>
      <c r="G5" s="61">
        <v>45759</v>
      </c>
      <c r="H5" s="61">
        <v>45760</v>
      </c>
    </row>
    <row r="6" spans="2:8" ht="57.95" customHeight="1">
      <c r="B6" s="64" t="s">
        <v>5</v>
      </c>
      <c r="C6" s="64" t="s">
        <v>5</v>
      </c>
      <c r="D6" s="64" t="s">
        <v>5</v>
      </c>
      <c r="E6" s="64" t="s">
        <v>5</v>
      </c>
      <c r="F6" s="64" t="s">
        <v>5</v>
      </c>
      <c r="G6" s="64" t="s">
        <v>5</v>
      </c>
      <c r="H6" s="64" t="s">
        <v>5</v>
      </c>
    </row>
    <row r="7" spans="2:8" ht="19.5" customHeight="1">
      <c r="B7" s="59">
        <f t="array" ref="B7:H7">DaysAndWeeks+DATE(CalenderYear,4,1)-WEEKDAY(DATE(CalenderYear,4,1),(WeekStart="MAANDAG")+1)+15</f>
        <v>45761</v>
      </c>
      <c r="C7" s="59">
        <v>45762</v>
      </c>
      <c r="D7" s="59">
        <v>45763</v>
      </c>
      <c r="E7" s="59">
        <v>45764</v>
      </c>
      <c r="F7" s="59">
        <v>45765</v>
      </c>
      <c r="G7" s="59">
        <v>45766</v>
      </c>
      <c r="H7" s="59">
        <v>45767</v>
      </c>
    </row>
    <row r="8" spans="2:8" ht="57.95" customHeight="1">
      <c r="B8" s="63" t="s">
        <v>5</v>
      </c>
      <c r="C8" s="63" t="s">
        <v>5</v>
      </c>
      <c r="D8" s="63" t="s">
        <v>5</v>
      </c>
      <c r="E8" s="63" t="s">
        <v>5</v>
      </c>
      <c r="F8" s="63" t="s">
        <v>5</v>
      </c>
      <c r="G8" s="63" t="s">
        <v>5</v>
      </c>
      <c r="H8" s="63" t="s">
        <v>5</v>
      </c>
    </row>
    <row r="9" spans="2:8" ht="19.5" customHeight="1">
      <c r="B9" s="61">
        <f t="array" ref="B9:H9">DaysAndWeeks+DATE(CalenderYear,4,1)-WEEKDAY(DATE(CalenderYear,4,1),(WeekStart="MAANDAG")+1)+22</f>
        <v>45768</v>
      </c>
      <c r="C9" s="61">
        <v>45769</v>
      </c>
      <c r="D9" s="61">
        <v>45770</v>
      </c>
      <c r="E9" s="61">
        <v>45771</v>
      </c>
      <c r="F9" s="61">
        <v>45772</v>
      </c>
      <c r="G9" s="61">
        <v>45773</v>
      </c>
      <c r="H9" s="61">
        <v>45774</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DaysAndWeeks+DATE(CalenderYear,4,1)-WEEKDAY(DATE(CalenderYear,4,1),(WeekStart="MAANDAG")+1)+29</f>
        <v>45775</v>
      </c>
      <c r="C11" s="59">
        <v>45776</v>
      </c>
      <c r="D11" s="59">
        <v>45777</v>
      </c>
      <c r="E11" s="59">
        <v>45778</v>
      </c>
      <c r="F11" s="59">
        <v>45779</v>
      </c>
      <c r="G11" s="59">
        <v>45780</v>
      </c>
      <c r="H11" s="59">
        <v>45781</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DaysAndWeeks+DATE(CalenderYear,4,1)-WEEKDAY(DATE(CalenderYear,4,1),(WeekStart="MAANDAG")+1)+36</f>
        <v>45782</v>
      </c>
      <c r="C13" s="61">
        <v>45783</v>
      </c>
      <c r="D13" s="62" t="s">
        <v>0</v>
      </c>
      <c r="E13" s="65"/>
      <c r="F13" s="65"/>
      <c r="G13" s="65"/>
      <c r="H13" s="66"/>
    </row>
    <row r="14" spans="2:8" ht="57.95" customHeight="1">
      <c r="B14" s="64" t="s">
        <v>5</v>
      </c>
      <c r="C14" s="64" t="s">
        <v>5</v>
      </c>
      <c r="D14" s="7"/>
      <c r="E14" s="67"/>
      <c r="F14" s="67"/>
      <c r="G14" s="67"/>
      <c r="H14" s="68"/>
    </row>
  </sheetData>
  <mergeCells count="1">
    <mergeCell ref="E13:H14"/>
  </mergeCells>
  <conditionalFormatting sqref="B13:D13">
    <cfRule type="expression" dxfId="26" priority="1">
      <formula>AND(DAY(B13)&gt;=1,DAY(B13)&lt;=15)</formula>
    </cfRule>
  </conditionalFormatting>
  <conditionalFormatting sqref="B3:G3">
    <cfRule type="expression" dxfId="25" priority="3">
      <formula>DAY(B3)&gt;8</formula>
    </cfRule>
  </conditionalFormatting>
  <conditionalFormatting sqref="B11:H11">
    <cfRule type="expression" dxfId="24" priority="4">
      <formula>AND(DAY(B11)&gt;=1,DAY(B11)&lt;=15)</formula>
    </cfRule>
  </conditionalFormatting>
  <dataValidations count="8">
    <dataValidation allowBlank="1" showInputMessage="1" showErrorMessage="1" prompt="Automatisch bepaalde weekdag" sqref="C2:H2" xr:uid="{00000000-0002-0000-03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3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3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300-000003000000}"/>
    <dataValidation allowBlank="1" showInputMessage="1" showErrorMessage="1" prompt="Maandkalender april" sqref="A1" xr:uid="{00000000-0002-0000-0300-000005000000}"/>
    <dataValidation allowBlank="1" showInputMessage="1" showErrorMessage="1" prompt="Voer notities in de cel rechts in" sqref="D13:D14" xr:uid="{00000000-0002-0000-0300-000006000000}"/>
    <dataValidation allowBlank="1" showInputMessage="1" showErrorMessage="1" prompt="Voer notities in deze cel in" sqref="E13:H14" xr:uid="{00000000-0002-0000-0300-000007000000}"/>
    <dataValidation allowBlank="1" showInputMessage="1" showErrorMessage="1" prompt="Het jaar in deze cel wordt automatisch bijgewerkt. Selecteer een ander jaar in cel K3 op het werkblad Januari om het jaar te wijzigen" sqref="C1" xr:uid="{D16B5673-0252-4E4D-BE2B-2E1EE12D2911}"/>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5"/>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31" t="str">
        <f>"Mei "&amp;CalenderYear</f>
        <v>Mei 2025</v>
      </c>
      <c r="C1" s="32"/>
      <c r="D1" s="32"/>
      <c r="E1" s="33"/>
      <c r="F1" s="33"/>
      <c r="G1" s="33"/>
      <c r="H1" s="34"/>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DaysAndWeeks+DATE(CalenderYear,5,1)-WEEKDAY(DATE(CalenderYear,5,1),(WeekStart="MAANDAG")+1)+1</f>
        <v>45775</v>
      </c>
      <c r="C3" s="59">
        <v>45776</v>
      </c>
      <c r="D3" s="59">
        <v>45777</v>
      </c>
      <c r="E3" s="59">
        <v>45778</v>
      </c>
      <c r="F3" s="59">
        <v>45779</v>
      </c>
      <c r="G3" s="59">
        <v>45780</v>
      </c>
      <c r="H3" s="59">
        <v>45781</v>
      </c>
    </row>
    <row r="4" spans="2:8" ht="57.95" customHeight="1">
      <c r="B4" s="63" t="s">
        <v>5</v>
      </c>
      <c r="C4" s="63" t="s">
        <v>5</v>
      </c>
      <c r="D4" s="63" t="s">
        <v>5</v>
      </c>
      <c r="E4" s="63" t="s">
        <v>5</v>
      </c>
      <c r="F4" s="63" t="s">
        <v>5</v>
      </c>
      <c r="G4" s="63" t="s">
        <v>5</v>
      </c>
      <c r="H4" s="63" t="s">
        <v>5</v>
      </c>
    </row>
    <row r="5" spans="2:8" ht="19.5" customHeight="1">
      <c r="B5" s="61">
        <f t="array" ref="B5:H5">DaysAndWeeks+DATE(CalenderYear,5,1)-WEEKDAY(DATE(CalenderYear,5,1),(WeekStart="MAANDAG")+1)+8</f>
        <v>45782</v>
      </c>
      <c r="C5" s="61">
        <v>45783</v>
      </c>
      <c r="D5" s="61">
        <v>45784</v>
      </c>
      <c r="E5" s="61">
        <v>45785</v>
      </c>
      <c r="F5" s="61">
        <v>45786</v>
      </c>
      <c r="G5" s="61">
        <v>45787</v>
      </c>
      <c r="H5" s="61">
        <v>45788</v>
      </c>
    </row>
    <row r="6" spans="2:8" ht="57.95" customHeight="1">
      <c r="B6" s="64" t="s">
        <v>5</v>
      </c>
      <c r="C6" s="64" t="s">
        <v>5</v>
      </c>
      <c r="D6" s="64" t="s">
        <v>5</v>
      </c>
      <c r="E6" s="64" t="s">
        <v>5</v>
      </c>
      <c r="F6" s="64" t="s">
        <v>5</v>
      </c>
      <c r="G6" s="64" t="s">
        <v>5</v>
      </c>
      <c r="H6" s="64" t="s">
        <v>5</v>
      </c>
    </row>
    <row r="7" spans="2:8" ht="19.5" customHeight="1">
      <c r="B7" s="59">
        <f t="array" ref="B7:H7">DaysAndWeeks+DATE(CalenderYear,5,1)-WEEKDAY(DATE(CalenderYear,5,1),(WeekStart="MAANDAG")+1)+15</f>
        <v>45789</v>
      </c>
      <c r="C7" s="59">
        <v>45790</v>
      </c>
      <c r="D7" s="59">
        <v>45791</v>
      </c>
      <c r="E7" s="59">
        <v>45792</v>
      </c>
      <c r="F7" s="59">
        <v>45793</v>
      </c>
      <c r="G7" s="59">
        <v>45794</v>
      </c>
      <c r="H7" s="59">
        <v>45795</v>
      </c>
    </row>
    <row r="8" spans="2:8" ht="57.95" customHeight="1">
      <c r="B8" s="63" t="s">
        <v>5</v>
      </c>
      <c r="C8" s="63" t="s">
        <v>5</v>
      </c>
      <c r="D8" s="63" t="s">
        <v>5</v>
      </c>
      <c r="E8" s="63" t="s">
        <v>5</v>
      </c>
      <c r="F8" s="63" t="s">
        <v>5</v>
      </c>
      <c r="G8" s="63" t="s">
        <v>5</v>
      </c>
      <c r="H8" s="63" t="s">
        <v>5</v>
      </c>
    </row>
    <row r="9" spans="2:8" ht="19.5" customHeight="1">
      <c r="B9" s="61">
        <f t="array" ref="B9:H9">DaysAndWeeks+DATE(CalenderYear,5,1)-WEEKDAY(DATE(CalenderYear,5,1),(WeekStart="MAANDAG")+1)+22</f>
        <v>45796</v>
      </c>
      <c r="C9" s="61">
        <v>45797</v>
      </c>
      <c r="D9" s="61">
        <v>45798</v>
      </c>
      <c r="E9" s="61">
        <v>45799</v>
      </c>
      <c r="F9" s="61">
        <v>45800</v>
      </c>
      <c r="G9" s="61">
        <v>45801</v>
      </c>
      <c r="H9" s="61">
        <v>45802</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DaysAndWeeks+DATE(CalenderYear,5,1)-WEEKDAY(DATE(CalenderYear,5,1),(WeekStart="MAANDAG")+1)+29</f>
        <v>45803</v>
      </c>
      <c r="C11" s="59">
        <v>45804</v>
      </c>
      <c r="D11" s="59">
        <v>45805</v>
      </c>
      <c r="E11" s="59">
        <v>45806</v>
      </c>
      <c r="F11" s="59">
        <v>45807</v>
      </c>
      <c r="G11" s="59">
        <v>45808</v>
      </c>
      <c r="H11" s="59">
        <v>45809</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DaysAndWeeks+DATE(CalenderYear,5,1)-WEEKDAY(DATE(CalenderYear,5,1),(WeekStart="MAANDAG")+1)+36</f>
        <v>45810</v>
      </c>
      <c r="C13" s="61">
        <v>45811</v>
      </c>
      <c r="D13" s="62" t="s">
        <v>0</v>
      </c>
      <c r="E13" s="65"/>
      <c r="F13" s="65"/>
      <c r="G13" s="65"/>
      <c r="H13" s="66"/>
    </row>
    <row r="14" spans="2:8" ht="57.95" customHeight="1">
      <c r="B14" s="64" t="s">
        <v>5</v>
      </c>
      <c r="C14" s="64" t="s">
        <v>5</v>
      </c>
      <c r="D14" s="7"/>
      <c r="E14" s="67"/>
      <c r="F14" s="67"/>
      <c r="G14" s="67"/>
      <c r="H14" s="68"/>
    </row>
  </sheetData>
  <mergeCells count="1">
    <mergeCell ref="E13:H14"/>
  </mergeCells>
  <conditionalFormatting sqref="B13:D13">
    <cfRule type="expression" dxfId="23" priority="1">
      <formula>AND(DAY(B13)&gt;=1,DAY(B13)&lt;=15)</formula>
    </cfRule>
  </conditionalFormatting>
  <conditionalFormatting sqref="B3:G3">
    <cfRule type="expression" dxfId="22" priority="3">
      <formula>DAY(B3)&gt;8</formula>
    </cfRule>
  </conditionalFormatting>
  <conditionalFormatting sqref="B11:H11">
    <cfRule type="expression" dxfId="21" priority="4">
      <formula>AND(DAY(B11)&gt;=1,DAY(B11)&lt;=15)</formula>
    </cfRule>
  </conditionalFormatting>
  <dataValidations count="8">
    <dataValidation allowBlank="1" showInputMessage="1" showErrorMessage="1" prompt="Automatisch bepaalde weekdag" sqref="C2:H2" xr:uid="{00000000-0002-0000-04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4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4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400-000003000000}"/>
    <dataValidation allowBlank="1" showInputMessage="1" showErrorMessage="1" prompt="Maandkalender mei" sqref="A1" xr:uid="{00000000-0002-0000-0400-000005000000}"/>
    <dataValidation allowBlank="1" showInputMessage="1" showErrorMessage="1" prompt="Voer notities in de cel rechts in" sqref="D13:D14" xr:uid="{00000000-0002-0000-0400-000006000000}"/>
    <dataValidation allowBlank="1" showInputMessage="1" showErrorMessage="1" prompt="Voer notities in deze cel in" sqref="E13:H14" xr:uid="{00000000-0002-0000-0400-000007000000}"/>
    <dataValidation allowBlank="1" showInputMessage="1" showErrorMessage="1" prompt="Het jaar in deze cel wordt automatisch bijgewerkt. Selecteer een ander jaar in cel K3 op het werkblad Januari om het jaar te wijzigen" sqref="C1" xr:uid="{ABE90B0D-7A98-427F-982B-03C8A65C5CD7}"/>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7" tint="0.59999389629810485"/>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17" t="str">
        <f>"Juni "&amp;CalenderYear</f>
        <v>Juni 2025</v>
      </c>
      <c r="C1" s="18"/>
      <c r="D1" s="18"/>
      <c r="E1" s="19"/>
      <c r="F1" s="19"/>
      <c r="G1" s="19"/>
      <c r="H1" s="20"/>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DaysAndWeeks+DATE(CalenderYear,6,1)-WEEKDAY(DATE(CalenderYear,6,1),(WeekStart="MAANDAG")+1)+1</f>
        <v>45803</v>
      </c>
      <c r="C3" s="59">
        <v>45804</v>
      </c>
      <c r="D3" s="59">
        <v>45805</v>
      </c>
      <c r="E3" s="59">
        <v>45806</v>
      </c>
      <c r="F3" s="59">
        <v>45807</v>
      </c>
      <c r="G3" s="59">
        <v>45808</v>
      </c>
      <c r="H3" s="59">
        <v>45809</v>
      </c>
    </row>
    <row r="4" spans="2:8" ht="57.95" customHeight="1">
      <c r="B4" s="63" t="s">
        <v>5</v>
      </c>
      <c r="C4" s="63" t="s">
        <v>5</v>
      </c>
      <c r="D4" s="63" t="s">
        <v>5</v>
      </c>
      <c r="E4" s="63" t="s">
        <v>5</v>
      </c>
      <c r="F4" s="63" t="s">
        <v>5</v>
      </c>
      <c r="G4" s="63" t="s">
        <v>5</v>
      </c>
      <c r="H4" s="63" t="s">
        <v>5</v>
      </c>
    </row>
    <row r="5" spans="2:8" ht="19.5" customHeight="1">
      <c r="B5" s="61">
        <f t="array" ref="B5:H5">DaysAndWeeks+DATE(CalenderYear,6,1)-WEEKDAY(DATE(CalenderYear,6,1),(WeekStart="MAANDAG")+1)+8</f>
        <v>45810</v>
      </c>
      <c r="C5" s="61">
        <v>45811</v>
      </c>
      <c r="D5" s="61">
        <v>45812</v>
      </c>
      <c r="E5" s="61">
        <v>45813</v>
      </c>
      <c r="F5" s="61">
        <v>45814</v>
      </c>
      <c r="G5" s="61">
        <v>45815</v>
      </c>
      <c r="H5" s="61">
        <v>45816</v>
      </c>
    </row>
    <row r="6" spans="2:8" ht="57.95" customHeight="1">
      <c r="B6" s="64" t="s">
        <v>5</v>
      </c>
      <c r="C6" s="64" t="s">
        <v>5</v>
      </c>
      <c r="D6" s="64" t="s">
        <v>5</v>
      </c>
      <c r="E6" s="64" t="s">
        <v>5</v>
      </c>
      <c r="F6" s="64" t="s">
        <v>5</v>
      </c>
      <c r="G6" s="64" t="s">
        <v>5</v>
      </c>
      <c r="H6" s="64" t="s">
        <v>5</v>
      </c>
    </row>
    <row r="7" spans="2:8" ht="19.5" customHeight="1">
      <c r="B7" s="59">
        <f t="array" ref="B7:H7">DaysAndWeeks+DATE(CalenderYear,6,1)-WEEKDAY(DATE(CalenderYear,6,1),(WeekStart="MAANDAG")+1)+15</f>
        <v>45817</v>
      </c>
      <c r="C7" s="59">
        <v>45818</v>
      </c>
      <c r="D7" s="59">
        <v>45819</v>
      </c>
      <c r="E7" s="59">
        <v>45820</v>
      </c>
      <c r="F7" s="59">
        <v>45821</v>
      </c>
      <c r="G7" s="59">
        <v>45822</v>
      </c>
      <c r="H7" s="59">
        <v>45823</v>
      </c>
    </row>
    <row r="8" spans="2:8" ht="57.95" customHeight="1">
      <c r="B8" s="63" t="s">
        <v>5</v>
      </c>
      <c r="C8" s="63" t="s">
        <v>5</v>
      </c>
      <c r="D8" s="63" t="s">
        <v>5</v>
      </c>
      <c r="E8" s="63" t="s">
        <v>5</v>
      </c>
      <c r="F8" s="63" t="s">
        <v>5</v>
      </c>
      <c r="G8" s="63" t="s">
        <v>5</v>
      </c>
      <c r="H8" s="63" t="s">
        <v>5</v>
      </c>
    </row>
    <row r="9" spans="2:8" ht="19.5" customHeight="1">
      <c r="B9" s="61">
        <f t="array" ref="B9:H9">DaysAndWeeks+DATE(CalenderYear,6,1)-WEEKDAY(DATE(CalenderYear,6,1),(WeekStart="MAANDAG")+1)+22</f>
        <v>45824</v>
      </c>
      <c r="C9" s="61">
        <v>45825</v>
      </c>
      <c r="D9" s="61">
        <v>45826</v>
      </c>
      <c r="E9" s="61">
        <v>45827</v>
      </c>
      <c r="F9" s="61">
        <v>45828</v>
      </c>
      <c r="G9" s="61">
        <v>45829</v>
      </c>
      <c r="H9" s="61">
        <v>45830</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DaysAndWeeks+DATE(CalenderYear,6,1)-WEEKDAY(DATE(CalenderYear,6,1),(WeekStart="MAANDAG")+1)+29</f>
        <v>45831</v>
      </c>
      <c r="C11" s="59">
        <v>45832</v>
      </c>
      <c r="D11" s="59">
        <v>45833</v>
      </c>
      <c r="E11" s="59">
        <v>45834</v>
      </c>
      <c r="F11" s="59">
        <v>45835</v>
      </c>
      <c r="G11" s="59">
        <v>45836</v>
      </c>
      <c r="H11" s="59">
        <v>45837</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DaysAndWeeks+DATE(CalenderYear,6,1)-WEEKDAY(DATE(CalenderYear,6,1),(WeekStart="MAANDAG")+1)+36</f>
        <v>45838</v>
      </c>
      <c r="C13" s="61">
        <v>45839</v>
      </c>
      <c r="D13" s="62" t="s">
        <v>0</v>
      </c>
      <c r="E13" s="65"/>
      <c r="F13" s="65"/>
      <c r="G13" s="65"/>
      <c r="H13" s="66"/>
    </row>
    <row r="14" spans="2:8" ht="57.95" customHeight="1">
      <c r="B14" s="64" t="s">
        <v>5</v>
      </c>
      <c r="C14" s="64" t="s">
        <v>5</v>
      </c>
      <c r="D14" s="7"/>
      <c r="E14" s="67"/>
      <c r="F14" s="67"/>
      <c r="G14" s="67"/>
      <c r="H14" s="68"/>
    </row>
  </sheetData>
  <mergeCells count="1">
    <mergeCell ref="E13:H14"/>
  </mergeCells>
  <conditionalFormatting sqref="B13:D13">
    <cfRule type="expression" dxfId="20" priority="1">
      <formula>AND(DAY(B13)&gt;=1,DAY(B13)&lt;=15)</formula>
    </cfRule>
  </conditionalFormatting>
  <conditionalFormatting sqref="B3:G3">
    <cfRule type="expression" dxfId="19" priority="3">
      <formula>DAY(B3)&gt;8</formula>
    </cfRule>
  </conditionalFormatting>
  <conditionalFormatting sqref="B11:H11">
    <cfRule type="expression" dxfId="18" priority="4">
      <formula>AND(DAY(B11)&gt;=1,DAY(B11)&lt;=15)</formula>
    </cfRule>
  </conditionalFormatting>
  <dataValidations count="8">
    <dataValidation allowBlank="1" showInputMessage="1" showErrorMessage="1" prompt="Automatisch bepaalde weekdag" sqref="C2:H2" xr:uid="{00000000-0002-0000-05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5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5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500-000003000000}"/>
    <dataValidation allowBlank="1" showInputMessage="1" showErrorMessage="1" prompt="Maandkalender juni" sqref="A1" xr:uid="{00000000-0002-0000-0500-000005000000}"/>
    <dataValidation allowBlank="1" showInputMessage="1" showErrorMessage="1" prompt="Voer notities in de cel rechts in" sqref="D13:D14" xr:uid="{00000000-0002-0000-0500-000006000000}"/>
    <dataValidation allowBlank="1" showInputMessage="1" showErrorMessage="1" prompt="Voer notities in deze cel in" sqref="E13:H14" xr:uid="{00000000-0002-0000-0500-000007000000}"/>
    <dataValidation allowBlank="1" showInputMessage="1" showErrorMessage="1" prompt="Het jaar in deze cel wordt automatisch bijgewerkt. Selecteer een ander jaar in cel K3 op het werkblad Januari om het jaar te wijzigen" sqref="C1" xr:uid="{3B5EBA9E-6F2A-4A06-88F5-C22A25660616}"/>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7"/>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35" t="str">
        <f>"Juli "&amp;CalenderYear</f>
        <v>Juli 2025</v>
      </c>
      <c r="C1" s="36"/>
      <c r="D1" s="36"/>
      <c r="E1" s="37"/>
      <c r="F1" s="37"/>
      <c r="G1" s="37"/>
      <c r="H1" s="38"/>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DaysAndWeeks+DATE(CalenderYear,7,1)-WEEKDAY(DATE(CalenderYear,7,1),(WeekStart="MAANDAG")+1)+1</f>
        <v>45838</v>
      </c>
      <c r="C3" s="59">
        <v>45839</v>
      </c>
      <c r="D3" s="59">
        <v>45840</v>
      </c>
      <c r="E3" s="59">
        <v>45841</v>
      </c>
      <c r="F3" s="59">
        <v>45842</v>
      </c>
      <c r="G3" s="59">
        <v>45843</v>
      </c>
      <c r="H3" s="59">
        <v>45844</v>
      </c>
    </row>
    <row r="4" spans="2:8" ht="57.95" customHeight="1">
      <c r="B4" s="63" t="s">
        <v>5</v>
      </c>
      <c r="C4" s="63" t="s">
        <v>5</v>
      </c>
      <c r="D4" s="63" t="s">
        <v>5</v>
      </c>
      <c r="E4" s="63" t="s">
        <v>5</v>
      </c>
      <c r="F4" s="63" t="s">
        <v>5</v>
      </c>
      <c r="G4" s="63" t="s">
        <v>5</v>
      </c>
      <c r="H4" s="63" t="s">
        <v>5</v>
      </c>
    </row>
    <row r="5" spans="2:8" ht="19.5" customHeight="1">
      <c r="B5" s="61">
        <f t="array" ref="B5:H5">DaysAndWeeks+DATE(CalenderYear,7,1)-WEEKDAY(DATE(CalenderYear,7,1),(WeekStart="MAANDAG")+1)+8</f>
        <v>45845</v>
      </c>
      <c r="C5" s="61">
        <v>45846</v>
      </c>
      <c r="D5" s="61">
        <v>45847</v>
      </c>
      <c r="E5" s="61">
        <v>45848</v>
      </c>
      <c r="F5" s="61">
        <v>45849</v>
      </c>
      <c r="G5" s="61">
        <v>45850</v>
      </c>
      <c r="H5" s="61">
        <v>45851</v>
      </c>
    </row>
    <row r="6" spans="2:8" ht="57.95" customHeight="1">
      <c r="B6" s="64" t="s">
        <v>5</v>
      </c>
      <c r="C6" s="64" t="s">
        <v>5</v>
      </c>
      <c r="D6" s="64" t="s">
        <v>5</v>
      </c>
      <c r="E6" s="64" t="s">
        <v>5</v>
      </c>
      <c r="F6" s="64" t="s">
        <v>5</v>
      </c>
      <c r="G6" s="64" t="s">
        <v>5</v>
      </c>
      <c r="H6" s="64" t="s">
        <v>5</v>
      </c>
    </row>
    <row r="7" spans="2:8" ht="19.5" customHeight="1">
      <c r="B7" s="59">
        <f t="array" ref="B7:H7">DaysAndWeeks+DATE(CalenderYear,7,1)-WEEKDAY(DATE(CalenderYear,7,1),(WeekStart="MAANDAG")+1)+15</f>
        <v>45852</v>
      </c>
      <c r="C7" s="59">
        <v>45853</v>
      </c>
      <c r="D7" s="59">
        <v>45854</v>
      </c>
      <c r="E7" s="59">
        <v>45855</v>
      </c>
      <c r="F7" s="59">
        <v>45856</v>
      </c>
      <c r="G7" s="59">
        <v>45857</v>
      </c>
      <c r="H7" s="59">
        <v>45858</v>
      </c>
    </row>
    <row r="8" spans="2:8" ht="57.95" customHeight="1">
      <c r="B8" s="63" t="s">
        <v>5</v>
      </c>
      <c r="C8" s="63" t="s">
        <v>5</v>
      </c>
      <c r="D8" s="63" t="s">
        <v>5</v>
      </c>
      <c r="E8" s="63" t="s">
        <v>5</v>
      </c>
      <c r="F8" s="63" t="s">
        <v>5</v>
      </c>
      <c r="G8" s="63" t="s">
        <v>5</v>
      </c>
      <c r="H8" s="63" t="s">
        <v>5</v>
      </c>
    </row>
    <row r="9" spans="2:8" ht="19.5" customHeight="1">
      <c r="B9" s="61">
        <f t="array" ref="B9:H9">DaysAndWeeks+DATE(CalenderYear,7,1)-WEEKDAY(DATE(CalenderYear,7,1),(WeekStart="MAANDAG")+1)+22</f>
        <v>45859</v>
      </c>
      <c r="C9" s="61">
        <v>45860</v>
      </c>
      <c r="D9" s="61">
        <v>45861</v>
      </c>
      <c r="E9" s="61">
        <v>45862</v>
      </c>
      <c r="F9" s="61">
        <v>45863</v>
      </c>
      <c r="G9" s="61">
        <v>45864</v>
      </c>
      <c r="H9" s="61">
        <v>45865</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DaysAndWeeks+DATE(CalenderYear,7,1)-WEEKDAY(DATE(CalenderYear,7,1),(WeekStart="MAANDAG")+1)+29</f>
        <v>45866</v>
      </c>
      <c r="C11" s="59">
        <v>45867</v>
      </c>
      <c r="D11" s="59">
        <v>45868</v>
      </c>
      <c r="E11" s="59">
        <v>45869</v>
      </c>
      <c r="F11" s="59">
        <v>45870</v>
      </c>
      <c r="G11" s="59">
        <v>45871</v>
      </c>
      <c r="H11" s="59">
        <v>45872</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DaysAndWeeks+DATE(CalenderYear,7,1)-WEEKDAY(DATE(CalenderYear,7,1),(WeekStart="MAANDAG")+1)+36</f>
        <v>45873</v>
      </c>
      <c r="C13" s="61">
        <v>45874</v>
      </c>
      <c r="D13" s="62" t="s">
        <v>0</v>
      </c>
      <c r="E13" s="65"/>
      <c r="F13" s="65"/>
      <c r="G13" s="65"/>
      <c r="H13" s="66"/>
    </row>
    <row r="14" spans="2:8" ht="57.95" customHeight="1">
      <c r="B14" s="64" t="s">
        <v>5</v>
      </c>
      <c r="C14" s="64" t="s">
        <v>5</v>
      </c>
      <c r="D14" s="7"/>
      <c r="E14" s="67"/>
      <c r="F14" s="67"/>
      <c r="G14" s="67"/>
      <c r="H14" s="68"/>
    </row>
  </sheetData>
  <dataConsolidate/>
  <mergeCells count="1">
    <mergeCell ref="E13:H14"/>
  </mergeCells>
  <conditionalFormatting sqref="B13:D13">
    <cfRule type="expression" dxfId="17" priority="1">
      <formula>AND(DAY(B13)&gt;=1,DAY(B13)&lt;=15)</formula>
    </cfRule>
  </conditionalFormatting>
  <conditionalFormatting sqref="B3:G3">
    <cfRule type="expression" dxfId="16" priority="3">
      <formula>DAY(B3)&gt;8</formula>
    </cfRule>
  </conditionalFormatting>
  <conditionalFormatting sqref="B11:H11">
    <cfRule type="expression" dxfId="15" priority="4">
      <formula>AND(DAY(B11)&gt;=1,DAY(B11)&lt;=15)</formula>
    </cfRule>
  </conditionalFormatting>
  <dataValidations count="8">
    <dataValidation allowBlank="1" showInputMessage="1" showErrorMessage="1" prompt="Automatisch bepaalde weekdag" sqref="C2:H2" xr:uid="{00000000-0002-0000-06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6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6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600-000003000000}"/>
    <dataValidation allowBlank="1" showInputMessage="1" showErrorMessage="1" prompt="Het jaar in deze cel wordt automatisch bijgewerkt. Selecteer een ander jaar in cel K3 op het werkblad Januari om het jaar te wijzigen" sqref="C1" xr:uid="{00000000-0002-0000-0600-000004000000}"/>
    <dataValidation allowBlank="1" showInputMessage="1" showErrorMessage="1" prompt="Maandkalender juli" sqref="A1" xr:uid="{00000000-0002-0000-0600-000005000000}"/>
    <dataValidation allowBlank="1" showInputMessage="1" showErrorMessage="1" prompt="Voer notities in de cel rechts in" sqref="D13:D14" xr:uid="{00000000-0002-0000-0600-000006000000}"/>
    <dataValidation allowBlank="1" showInputMessage="1" showErrorMessage="1" prompt="Voer notities in deze cel in" sqref="E13:H14" xr:uid="{00000000-0002-0000-0600-000007000000}"/>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8"/>
    <pageSetUpPr fitToPage="1"/>
  </sheetPr>
  <dimension ref="B1:H14"/>
  <sheetViews>
    <sheetView showGridLines="0" topLeftCell="A2"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39" t="str">
        <f>"Augustus "&amp;CalenderYear</f>
        <v>Augustus 2025</v>
      </c>
      <c r="C1" s="40"/>
      <c r="D1" s="40"/>
      <c r="E1" s="41"/>
      <c r="F1" s="41"/>
      <c r="G1" s="41"/>
      <c r="H1" s="42"/>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DaysAndWeeks+DATE(CalenderYear,8,1)-WEEKDAY(DATE(CalenderYear,8,1),(WeekStart="MAANDAG")+1)+1</f>
        <v>45866</v>
      </c>
      <c r="C3" s="59">
        <v>45867</v>
      </c>
      <c r="D3" s="59">
        <v>45868</v>
      </c>
      <c r="E3" s="59">
        <v>45869</v>
      </c>
      <c r="F3" s="59">
        <v>45870</v>
      </c>
      <c r="G3" s="59">
        <v>45871</v>
      </c>
      <c r="H3" s="59">
        <v>45872</v>
      </c>
    </row>
    <row r="4" spans="2:8" ht="57.95" customHeight="1">
      <c r="B4" s="63" t="s">
        <v>5</v>
      </c>
      <c r="C4" s="63" t="s">
        <v>5</v>
      </c>
      <c r="D4" s="63" t="s">
        <v>5</v>
      </c>
      <c r="E4" s="63" t="s">
        <v>5</v>
      </c>
      <c r="F4" s="63" t="s">
        <v>5</v>
      </c>
      <c r="G4" s="63" t="s">
        <v>5</v>
      </c>
      <c r="H4" s="63" t="s">
        <v>5</v>
      </c>
    </row>
    <row r="5" spans="2:8" ht="19.5" customHeight="1">
      <c r="B5" s="61">
        <f t="array" ref="B5:H5">DaysAndWeeks+DATE(CalenderYear,8,1)-WEEKDAY(DATE(CalenderYear,8,1),(WeekStart="MAANDAG")+1)+8</f>
        <v>45873</v>
      </c>
      <c r="C5" s="61">
        <v>45874</v>
      </c>
      <c r="D5" s="61">
        <v>45875</v>
      </c>
      <c r="E5" s="61">
        <v>45876</v>
      </c>
      <c r="F5" s="61">
        <v>45877</v>
      </c>
      <c r="G5" s="61">
        <v>45878</v>
      </c>
      <c r="H5" s="61">
        <v>45879</v>
      </c>
    </row>
    <row r="6" spans="2:8" ht="57.95" customHeight="1">
      <c r="B6" s="64" t="s">
        <v>5</v>
      </c>
      <c r="C6" s="64" t="s">
        <v>5</v>
      </c>
      <c r="D6" s="64" t="s">
        <v>5</v>
      </c>
      <c r="E6" s="64" t="s">
        <v>5</v>
      </c>
      <c r="F6" s="64" t="s">
        <v>5</v>
      </c>
      <c r="G6" s="64" t="s">
        <v>5</v>
      </c>
      <c r="H6" s="64" t="s">
        <v>5</v>
      </c>
    </row>
    <row r="7" spans="2:8" ht="19.5" customHeight="1">
      <c r="B7" s="59">
        <f t="array" ref="B7:H7">DaysAndWeeks+DATE(CalenderYear,8,1)-WEEKDAY(DATE(CalenderYear,8,1),(WeekStart="MAANDAG")+1)+15</f>
        <v>45880</v>
      </c>
      <c r="C7" s="59">
        <v>45881</v>
      </c>
      <c r="D7" s="59">
        <v>45882</v>
      </c>
      <c r="E7" s="59">
        <v>45883</v>
      </c>
      <c r="F7" s="59">
        <v>45884</v>
      </c>
      <c r="G7" s="59">
        <v>45885</v>
      </c>
      <c r="H7" s="59">
        <v>45886</v>
      </c>
    </row>
    <row r="8" spans="2:8" ht="57.95" customHeight="1">
      <c r="B8" s="63" t="s">
        <v>5</v>
      </c>
      <c r="C8" s="63" t="s">
        <v>5</v>
      </c>
      <c r="D8" s="63" t="s">
        <v>5</v>
      </c>
      <c r="E8" s="63" t="s">
        <v>5</v>
      </c>
      <c r="F8" s="63" t="s">
        <v>5</v>
      </c>
      <c r="G8" s="63" t="s">
        <v>5</v>
      </c>
      <c r="H8" s="63" t="s">
        <v>5</v>
      </c>
    </row>
    <row r="9" spans="2:8" ht="19.5" customHeight="1">
      <c r="B9" s="61">
        <f t="array" ref="B9:H9">DaysAndWeeks+DATE(CalenderYear,8,1)-WEEKDAY(DATE(CalenderYear,8,1),(WeekStart="MAANDAG")+1)+22</f>
        <v>45887</v>
      </c>
      <c r="C9" s="61">
        <v>45888</v>
      </c>
      <c r="D9" s="61">
        <v>45889</v>
      </c>
      <c r="E9" s="61">
        <v>45890</v>
      </c>
      <c r="F9" s="61">
        <v>45891</v>
      </c>
      <c r="G9" s="61">
        <v>45892</v>
      </c>
      <c r="H9" s="61">
        <v>45893</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DaysAndWeeks+DATE(CalenderYear,8,1)-WEEKDAY(DATE(CalenderYear,8,1),(WeekStart="MAANDAG")+1)+29</f>
        <v>45894</v>
      </c>
      <c r="C11" s="59">
        <v>45895</v>
      </c>
      <c r="D11" s="59">
        <v>45896</v>
      </c>
      <c r="E11" s="59">
        <v>45897</v>
      </c>
      <c r="F11" s="59">
        <v>45898</v>
      </c>
      <c r="G11" s="59">
        <v>45899</v>
      </c>
      <c r="H11" s="59">
        <v>45900</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DaysAndWeeks+DATE(CalenderYear,8,1)-WEEKDAY(DATE(CalenderYear,8,1),(WeekStart="MAANDAG")+1)+36</f>
        <v>45901</v>
      </c>
      <c r="C13" s="61">
        <v>45902</v>
      </c>
      <c r="D13" s="62" t="s">
        <v>0</v>
      </c>
      <c r="E13" s="65"/>
      <c r="F13" s="65"/>
      <c r="G13" s="65"/>
      <c r="H13" s="66"/>
    </row>
    <row r="14" spans="2:8" ht="57.95" customHeight="1">
      <c r="B14" s="64" t="s">
        <v>5</v>
      </c>
      <c r="C14" s="64" t="s">
        <v>5</v>
      </c>
      <c r="D14" s="7"/>
      <c r="E14" s="67"/>
      <c r="F14" s="67"/>
      <c r="G14" s="67"/>
      <c r="H14" s="68"/>
    </row>
  </sheetData>
  <mergeCells count="1">
    <mergeCell ref="E13:H14"/>
  </mergeCells>
  <conditionalFormatting sqref="B13:D13">
    <cfRule type="expression" dxfId="14" priority="1">
      <formula>AND(DAY(B13)&gt;=1,DAY(B13)&lt;=15)</formula>
    </cfRule>
  </conditionalFormatting>
  <conditionalFormatting sqref="B3:G3">
    <cfRule type="expression" dxfId="13" priority="3">
      <formula>DAY(B3)&gt;8</formula>
    </cfRule>
  </conditionalFormatting>
  <conditionalFormatting sqref="B11:H11">
    <cfRule type="expression" dxfId="12" priority="4">
      <formula>AND(DAY(B11)&gt;=1,DAY(B11)&lt;=15)</formula>
    </cfRule>
  </conditionalFormatting>
  <dataValidations count="8">
    <dataValidation allowBlank="1" showInputMessage="1" showErrorMessage="1" prompt="Automatisch bepaalde weekdag" sqref="C2:H2" xr:uid="{00000000-0002-0000-07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7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7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700-000003000000}"/>
    <dataValidation allowBlank="1" showInputMessage="1" showErrorMessage="1" prompt="Maandkalender augustus" sqref="A1" xr:uid="{00000000-0002-0000-0700-000005000000}"/>
    <dataValidation allowBlank="1" showInputMessage="1" showErrorMessage="1" prompt="Voer notities in de cel rechts in" sqref="D13:D14" xr:uid="{00000000-0002-0000-0700-000006000000}"/>
    <dataValidation allowBlank="1" showInputMessage="1" showErrorMessage="1" prompt="Voer notities in deze cel in" sqref="E13:H14" xr:uid="{00000000-0002-0000-0700-000007000000}"/>
    <dataValidation allowBlank="1" showInputMessage="1" showErrorMessage="1" prompt="Het jaar in deze cel wordt automatisch bijgewerkt. Selecteer een ander jaar in cel K3 op het werkblad Januari om het jaar te wijzigen" sqref="C1" xr:uid="{66CA7BBB-AB5C-45C6-8652-E95B2C7872CF}"/>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8" tint="-0.249977111117893"/>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 min="10" max="10" width="10.6640625" customWidth="1"/>
  </cols>
  <sheetData>
    <row r="1" spans="2:8" ht="59.25" customHeight="1">
      <c r="B1" s="43" t="str">
        <f>"September "&amp;CalenderYear</f>
        <v>September 2025</v>
      </c>
      <c r="C1" s="44"/>
      <c r="D1" s="44"/>
      <c r="E1" s="45"/>
      <c r="F1" s="45"/>
      <c r="G1" s="45"/>
      <c r="H1" s="46"/>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DaysAndWeeks+DATE(CalenderYear,9,1)-WEEKDAY(DATE(CalenderYear,9,1),(WeekStart="MAANDAG")+1)+1</f>
        <v>45901</v>
      </c>
      <c r="C3" s="59">
        <v>45902</v>
      </c>
      <c r="D3" s="59">
        <v>45903</v>
      </c>
      <c r="E3" s="59">
        <v>45904</v>
      </c>
      <c r="F3" s="59">
        <v>45905</v>
      </c>
      <c r="G3" s="59">
        <v>45906</v>
      </c>
      <c r="H3" s="59">
        <v>45907</v>
      </c>
    </row>
    <row r="4" spans="2:8" ht="57.95" customHeight="1">
      <c r="B4" s="63" t="s">
        <v>5</v>
      </c>
      <c r="C4" s="63" t="s">
        <v>5</v>
      </c>
      <c r="D4" s="63" t="s">
        <v>5</v>
      </c>
      <c r="E4" s="63" t="s">
        <v>5</v>
      </c>
      <c r="F4" s="63" t="s">
        <v>5</v>
      </c>
      <c r="G4" s="63" t="s">
        <v>5</v>
      </c>
      <c r="H4" s="63" t="s">
        <v>5</v>
      </c>
    </row>
    <row r="5" spans="2:8" ht="19.5" customHeight="1">
      <c r="B5" s="61">
        <f t="array" ref="B5:H5">DaysAndWeeks+DATE(CalenderYear,9,1)-WEEKDAY(DATE(CalenderYear,9,1),(WeekStart="MAANDAG")+1)+8</f>
        <v>45908</v>
      </c>
      <c r="C5" s="61">
        <v>45909</v>
      </c>
      <c r="D5" s="61">
        <v>45910</v>
      </c>
      <c r="E5" s="61">
        <v>45911</v>
      </c>
      <c r="F5" s="61">
        <v>45912</v>
      </c>
      <c r="G5" s="61">
        <v>45913</v>
      </c>
      <c r="H5" s="61">
        <v>45914</v>
      </c>
    </row>
    <row r="6" spans="2:8" ht="57.95" customHeight="1">
      <c r="B6" s="64" t="s">
        <v>5</v>
      </c>
      <c r="C6" s="64" t="s">
        <v>5</v>
      </c>
      <c r="D6" s="64" t="s">
        <v>5</v>
      </c>
      <c r="E6" s="64" t="s">
        <v>5</v>
      </c>
      <c r="F6" s="64" t="s">
        <v>5</v>
      </c>
      <c r="G6" s="64" t="s">
        <v>5</v>
      </c>
      <c r="H6" s="64" t="s">
        <v>5</v>
      </c>
    </row>
    <row r="7" spans="2:8" ht="19.5" customHeight="1">
      <c r="B7" s="59">
        <f t="array" ref="B7:H7">DaysAndWeeks+DATE(CalenderYear,9,1)-WEEKDAY(DATE(CalenderYear,9,1),(WeekStart="MAANDAG")+1)+15</f>
        <v>45915</v>
      </c>
      <c r="C7" s="59">
        <v>45916</v>
      </c>
      <c r="D7" s="59">
        <v>45917</v>
      </c>
      <c r="E7" s="59">
        <v>45918</v>
      </c>
      <c r="F7" s="59">
        <v>45919</v>
      </c>
      <c r="G7" s="59">
        <v>45920</v>
      </c>
      <c r="H7" s="59">
        <v>45921</v>
      </c>
    </row>
    <row r="8" spans="2:8" ht="57.95" customHeight="1">
      <c r="B8" s="63" t="s">
        <v>5</v>
      </c>
      <c r="C8" s="63" t="s">
        <v>5</v>
      </c>
      <c r="D8" s="63" t="s">
        <v>5</v>
      </c>
      <c r="E8" s="63" t="s">
        <v>5</v>
      </c>
      <c r="F8" s="63" t="s">
        <v>5</v>
      </c>
      <c r="G8" s="63" t="s">
        <v>5</v>
      </c>
      <c r="H8" s="63" t="s">
        <v>5</v>
      </c>
    </row>
    <row r="9" spans="2:8" ht="19.5" customHeight="1">
      <c r="B9" s="61">
        <f t="array" ref="B9:H9">DaysAndWeeks+DATE(CalenderYear,9,1)-WEEKDAY(DATE(CalenderYear,9,1),(WeekStart="MAANDAG")+1)+22</f>
        <v>45922</v>
      </c>
      <c r="C9" s="61">
        <v>45923</v>
      </c>
      <c r="D9" s="61">
        <v>45924</v>
      </c>
      <c r="E9" s="61">
        <v>45925</v>
      </c>
      <c r="F9" s="61">
        <v>45926</v>
      </c>
      <c r="G9" s="61">
        <v>45927</v>
      </c>
      <c r="H9" s="61">
        <v>45928</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DaysAndWeeks+DATE(CalenderYear,9,1)-WEEKDAY(DATE(CalenderYear,9,1),(WeekStart="MAANDAG")+1)+29</f>
        <v>45929</v>
      </c>
      <c r="C11" s="59">
        <v>45930</v>
      </c>
      <c r="D11" s="59">
        <v>45931</v>
      </c>
      <c r="E11" s="59">
        <v>45932</v>
      </c>
      <c r="F11" s="59">
        <v>45933</v>
      </c>
      <c r="G11" s="59">
        <v>45934</v>
      </c>
      <c r="H11" s="59">
        <v>45935</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DaysAndWeeks+DATE(CalenderYear,9,1)-WEEKDAY(DATE(CalenderYear,9,1),(WeekStart="MAANDAG")+1)+36</f>
        <v>45936</v>
      </c>
      <c r="C13" s="61">
        <v>45937</v>
      </c>
      <c r="D13" s="62" t="s">
        <v>0</v>
      </c>
      <c r="E13" s="65"/>
      <c r="F13" s="65"/>
      <c r="G13" s="65"/>
      <c r="H13" s="66"/>
    </row>
    <row r="14" spans="2:8" ht="57.95" customHeight="1">
      <c r="B14" s="64" t="s">
        <v>5</v>
      </c>
      <c r="C14" s="64" t="s">
        <v>5</v>
      </c>
      <c r="D14" s="7"/>
      <c r="E14" s="67"/>
      <c r="F14" s="67"/>
      <c r="G14" s="67"/>
      <c r="H14" s="68"/>
    </row>
  </sheetData>
  <mergeCells count="1">
    <mergeCell ref="E13:H14"/>
  </mergeCells>
  <conditionalFormatting sqref="B13:D13">
    <cfRule type="expression" dxfId="11" priority="1">
      <formula>AND(DAY(B13)&gt;=1,DAY(B13)&lt;=15)</formula>
    </cfRule>
  </conditionalFormatting>
  <conditionalFormatting sqref="B3:G3">
    <cfRule type="expression" dxfId="10" priority="3">
      <formula>DAY(B3)&gt;8</formula>
    </cfRule>
  </conditionalFormatting>
  <conditionalFormatting sqref="B11:H11">
    <cfRule type="expression" dxfId="9" priority="4">
      <formula>AND(DAY(B11)&gt;=1,DAY(B11)&lt;=15)</formula>
    </cfRule>
  </conditionalFormatting>
  <dataValidations count="8">
    <dataValidation allowBlank="1" showInputMessage="1" showErrorMessage="1" prompt="Automatisch bepaalde weekdag" sqref="C2:H2" xr:uid="{00000000-0002-0000-08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8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8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800-000003000000}"/>
    <dataValidation allowBlank="1" showInputMessage="1" showErrorMessage="1" prompt="Maandkalender september" sqref="A1" xr:uid="{00000000-0002-0000-0800-000005000000}"/>
    <dataValidation allowBlank="1" showInputMessage="1" showErrorMessage="1" prompt="Voer notities in de cel rechts in" sqref="D13:D14" xr:uid="{00000000-0002-0000-0800-000006000000}"/>
    <dataValidation allowBlank="1" showInputMessage="1" showErrorMessage="1" prompt="Voer notities in deze cel in" sqref="E13:H14" xr:uid="{00000000-0002-0000-0800-000007000000}"/>
    <dataValidation allowBlank="1" showInputMessage="1" showErrorMessage="1" prompt="Het jaar in deze cel wordt automatisch bijgewerkt. Selecteer een ander jaar in cel K3 op het werkblad Januari om het jaar te wijzigen" sqref="C1" xr:uid="{4435369A-E4BA-4CCE-AFA8-841FBD5E4294}"/>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9" tint="-0.249977111117893"/>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s>
  <sheetData>
    <row r="1" spans="2:8" ht="59.25" customHeight="1">
      <c r="B1" s="58" t="str">
        <f>"Oktober "&amp;CalenderYear</f>
        <v>Oktober 2025</v>
      </c>
      <c r="C1" s="50"/>
      <c r="D1" s="50"/>
      <c r="E1" s="51"/>
      <c r="F1" s="51"/>
      <c r="G1" s="51"/>
      <c r="H1" s="52"/>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DaysAndWeeks+DATE(CalenderYear,10,1)-WEEKDAY(DATE(CalenderYear,10,1),(WeekStart="MAANDAG")+1)+1</f>
        <v>45929</v>
      </c>
      <c r="C3" s="59">
        <v>45930</v>
      </c>
      <c r="D3" s="59">
        <v>45931</v>
      </c>
      <c r="E3" s="59">
        <v>45932</v>
      </c>
      <c r="F3" s="59">
        <v>45933</v>
      </c>
      <c r="G3" s="59">
        <v>45934</v>
      </c>
      <c r="H3" s="59">
        <v>45935</v>
      </c>
    </row>
    <row r="4" spans="2:8" ht="57.95" customHeight="1">
      <c r="B4" s="63" t="s">
        <v>5</v>
      </c>
      <c r="C4" s="63" t="s">
        <v>5</v>
      </c>
      <c r="D4" s="63" t="s">
        <v>5</v>
      </c>
      <c r="E4" s="63" t="s">
        <v>5</v>
      </c>
      <c r="F4" s="63" t="s">
        <v>5</v>
      </c>
      <c r="G4" s="63" t="s">
        <v>5</v>
      </c>
      <c r="H4" s="63" t="s">
        <v>5</v>
      </c>
    </row>
    <row r="5" spans="2:8" ht="19.5" customHeight="1">
      <c r="B5" s="61">
        <f t="array" ref="B5:H5">DaysAndWeeks+DATE(CalenderYear,10,1)-WEEKDAY(DATE(CalenderYear,10,1),(WeekStart="MAANDAG")+1)+8</f>
        <v>45936</v>
      </c>
      <c r="C5" s="61">
        <v>45937</v>
      </c>
      <c r="D5" s="61">
        <v>45938</v>
      </c>
      <c r="E5" s="61">
        <v>45939</v>
      </c>
      <c r="F5" s="61">
        <v>45940</v>
      </c>
      <c r="G5" s="61">
        <v>45941</v>
      </c>
      <c r="H5" s="61">
        <v>45942</v>
      </c>
    </row>
    <row r="6" spans="2:8" ht="57.95" customHeight="1">
      <c r="B6" s="64" t="s">
        <v>5</v>
      </c>
      <c r="C6" s="64" t="s">
        <v>5</v>
      </c>
      <c r="D6" s="64" t="s">
        <v>5</v>
      </c>
      <c r="E6" s="64" t="s">
        <v>5</v>
      </c>
      <c r="F6" s="64" t="s">
        <v>5</v>
      </c>
      <c r="G6" s="64" t="s">
        <v>5</v>
      </c>
      <c r="H6" s="64" t="s">
        <v>5</v>
      </c>
    </row>
    <row r="7" spans="2:8" ht="19.5" customHeight="1">
      <c r="B7" s="59">
        <f t="array" ref="B7:H7">DaysAndWeeks+DATE(CalenderYear,10,1)-WEEKDAY(DATE(CalenderYear,10,1),(WeekStart="MAANDAG")+1)+15</f>
        <v>45943</v>
      </c>
      <c r="C7" s="59">
        <v>45944</v>
      </c>
      <c r="D7" s="59">
        <v>45945</v>
      </c>
      <c r="E7" s="59">
        <v>45946</v>
      </c>
      <c r="F7" s="59">
        <v>45947</v>
      </c>
      <c r="G7" s="59">
        <v>45948</v>
      </c>
      <c r="H7" s="59">
        <v>45949</v>
      </c>
    </row>
    <row r="8" spans="2:8" ht="57.95" customHeight="1">
      <c r="B8" s="63" t="s">
        <v>5</v>
      </c>
      <c r="C8" s="63" t="s">
        <v>5</v>
      </c>
      <c r="D8" s="63" t="s">
        <v>5</v>
      </c>
      <c r="E8" s="63" t="s">
        <v>5</v>
      </c>
      <c r="F8" s="63" t="s">
        <v>5</v>
      </c>
      <c r="G8" s="63" t="s">
        <v>5</v>
      </c>
      <c r="H8" s="63" t="s">
        <v>5</v>
      </c>
    </row>
    <row r="9" spans="2:8" ht="19.5" customHeight="1">
      <c r="B9" s="61">
        <f t="array" ref="B9:H9">DaysAndWeeks+DATE(CalenderYear,10,1)-WEEKDAY(DATE(CalenderYear,10,1),(WeekStart="MAANDAG")+1)+22</f>
        <v>45950</v>
      </c>
      <c r="C9" s="61">
        <v>45951</v>
      </c>
      <c r="D9" s="61">
        <v>45952</v>
      </c>
      <c r="E9" s="61">
        <v>45953</v>
      </c>
      <c r="F9" s="61">
        <v>45954</v>
      </c>
      <c r="G9" s="61">
        <v>45955</v>
      </c>
      <c r="H9" s="61">
        <v>45956</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DaysAndWeeks+DATE(CalenderYear,10,1)-WEEKDAY(DATE(CalenderYear,10,1),(WeekStart="MAANDAG")+1)+29</f>
        <v>45957</v>
      </c>
      <c r="C11" s="59">
        <v>45958</v>
      </c>
      <c r="D11" s="59">
        <v>45959</v>
      </c>
      <c r="E11" s="59">
        <v>45960</v>
      </c>
      <c r="F11" s="59">
        <v>45961</v>
      </c>
      <c r="G11" s="59">
        <v>45962</v>
      </c>
      <c r="H11" s="59">
        <v>45963</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DaysAndWeeks+DATE(CalenderYear,10,1)-WEEKDAY(DATE(CalenderYear,10,1),(WeekStart="MAANDAG")+1)+36</f>
        <v>45964</v>
      </c>
      <c r="C13" s="61">
        <v>45965</v>
      </c>
      <c r="D13" s="62" t="s">
        <v>0</v>
      </c>
      <c r="E13" s="65"/>
      <c r="F13" s="65"/>
      <c r="G13" s="65"/>
      <c r="H13" s="66"/>
    </row>
    <row r="14" spans="2:8" ht="57.95" customHeight="1">
      <c r="B14" s="64" t="s">
        <v>5</v>
      </c>
      <c r="C14" s="64" t="s">
        <v>5</v>
      </c>
      <c r="D14" s="7"/>
      <c r="E14" s="67"/>
      <c r="F14" s="67"/>
      <c r="G14" s="67"/>
      <c r="H14" s="68"/>
    </row>
  </sheetData>
  <mergeCells count="1">
    <mergeCell ref="E13:H14"/>
  </mergeCells>
  <conditionalFormatting sqref="B13:D13">
    <cfRule type="expression" dxfId="8" priority="1">
      <formula>AND(DAY(B13)&gt;=1,DAY(B13)&lt;=15)</formula>
    </cfRule>
  </conditionalFormatting>
  <conditionalFormatting sqref="B3:G3">
    <cfRule type="expression" dxfId="7" priority="3">
      <formula>DAY(B3)&gt;8</formula>
    </cfRule>
  </conditionalFormatting>
  <conditionalFormatting sqref="B11:H11">
    <cfRule type="expression" dxfId="6" priority="4">
      <formula>AND(DAY(B11)&gt;=1,DAY(B11)&lt;=15)</formula>
    </cfRule>
  </conditionalFormatting>
  <dataValidations count="8">
    <dataValidation allowBlank="1" showInputMessage="1" showErrorMessage="1" prompt="Automatisch bepaalde weekdag" sqref="C2:H2" xr:uid="{00000000-0002-0000-09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9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9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900-000003000000}"/>
    <dataValidation allowBlank="1" showInputMessage="1" showErrorMessage="1" prompt="Maandkalender oktober" sqref="A1" xr:uid="{00000000-0002-0000-0900-000005000000}"/>
    <dataValidation allowBlank="1" showInputMessage="1" showErrorMessage="1" prompt="Voer notities in de cel rechts in" sqref="D13:D14" xr:uid="{00000000-0002-0000-0900-000006000000}"/>
    <dataValidation allowBlank="1" showInputMessage="1" showErrorMessage="1" prompt="Voer notities in deze cel in" sqref="E13:H14" xr:uid="{00000000-0002-0000-0900-000007000000}"/>
    <dataValidation allowBlank="1" showInputMessage="1" showErrorMessage="1" prompt="Het jaar in deze cel wordt automatisch bijgewerkt. Selecteer een ander jaar in cel K3 op het werkblad Januari om het jaar te wijzigen" sqref="C1" xr:uid="{873421E6-8E6D-4E29-8E27-EC2434AD0373}"/>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theme="9" tint="-0.499984740745262"/>
    <pageSetUpPr fitToPage="1"/>
  </sheetPr>
  <dimension ref="B1:H14"/>
  <sheetViews>
    <sheetView showGridLines="0" zoomScale="66" zoomScaleNormal="66" workbookViewId="0">
      <selection activeCell="B12" sqref="B12:H12"/>
    </sheetView>
  </sheetViews>
  <sheetFormatPr defaultColWidth="8.88671875" defaultRowHeight="14.25"/>
  <cols>
    <col min="1" max="1" width="2.77734375" customWidth="1"/>
    <col min="2" max="2" width="18.44140625" customWidth="1"/>
    <col min="3" max="8" width="17.77734375" customWidth="1"/>
    <col min="9" max="9" width="2.77734375" customWidth="1"/>
  </cols>
  <sheetData>
    <row r="1" spans="2:8" ht="59.25" customHeight="1">
      <c r="B1" s="53" t="str">
        <f>"November "&amp;CalenderYear</f>
        <v>November 2025</v>
      </c>
      <c r="C1" s="47"/>
      <c r="D1" s="47"/>
      <c r="E1" s="48"/>
      <c r="F1" s="48"/>
      <c r="G1" s="48"/>
      <c r="H1" s="49"/>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DaysAndWeeks+DATE(CalenderYear,11,1)-WEEKDAY(DATE(CalenderYear,11,1),(WeekStart="MAANDAG")+1)+1</f>
        <v>45957</v>
      </c>
      <c r="C3" s="59">
        <v>45958</v>
      </c>
      <c r="D3" s="59">
        <v>45959</v>
      </c>
      <c r="E3" s="59">
        <v>45960</v>
      </c>
      <c r="F3" s="59">
        <v>45961</v>
      </c>
      <c r="G3" s="59">
        <v>45962</v>
      </c>
      <c r="H3" s="59">
        <v>45963</v>
      </c>
    </row>
    <row r="4" spans="2:8" ht="57.95" customHeight="1">
      <c r="B4" s="63" t="s">
        <v>5</v>
      </c>
      <c r="C4" s="63" t="s">
        <v>5</v>
      </c>
      <c r="D4" s="63" t="s">
        <v>5</v>
      </c>
      <c r="E4" s="63" t="s">
        <v>5</v>
      </c>
      <c r="F4" s="63" t="s">
        <v>5</v>
      </c>
      <c r="G4" s="63" t="s">
        <v>5</v>
      </c>
      <c r="H4" s="63" t="s">
        <v>5</v>
      </c>
    </row>
    <row r="5" spans="2:8" ht="19.5" customHeight="1">
      <c r="B5" s="61">
        <f t="array" ref="B5:H5">DaysAndWeeks+DATE(CalenderYear,11,1)-WEEKDAY(DATE(CalenderYear,11,1),(WeekStart="MAANDAG")+1)+8</f>
        <v>45964</v>
      </c>
      <c r="C5" s="61">
        <v>45965</v>
      </c>
      <c r="D5" s="61">
        <v>45966</v>
      </c>
      <c r="E5" s="61">
        <v>45967</v>
      </c>
      <c r="F5" s="61">
        <v>45968</v>
      </c>
      <c r="G5" s="61">
        <v>45969</v>
      </c>
      <c r="H5" s="61">
        <v>45970</v>
      </c>
    </row>
    <row r="6" spans="2:8" ht="57.95" customHeight="1">
      <c r="B6" s="64" t="s">
        <v>5</v>
      </c>
      <c r="C6" s="64" t="s">
        <v>5</v>
      </c>
      <c r="D6" s="64" t="s">
        <v>5</v>
      </c>
      <c r="E6" s="64" t="s">
        <v>5</v>
      </c>
      <c r="F6" s="64" t="s">
        <v>5</v>
      </c>
      <c r="G6" s="64" t="s">
        <v>5</v>
      </c>
      <c r="H6" s="64" t="s">
        <v>5</v>
      </c>
    </row>
    <row r="7" spans="2:8" ht="19.5" customHeight="1">
      <c r="B7" s="59">
        <f t="array" ref="B7:H7">DaysAndWeeks+DATE(CalenderYear,11,1)-WEEKDAY(DATE(CalenderYear,11,1),(WeekStart="MAANDAG")+1)+15</f>
        <v>45971</v>
      </c>
      <c r="C7" s="59">
        <v>45972</v>
      </c>
      <c r="D7" s="59">
        <v>45973</v>
      </c>
      <c r="E7" s="59">
        <v>45974</v>
      </c>
      <c r="F7" s="59">
        <v>45975</v>
      </c>
      <c r="G7" s="59">
        <v>45976</v>
      </c>
      <c r="H7" s="59">
        <v>45977</v>
      </c>
    </row>
    <row r="8" spans="2:8" ht="57.95" customHeight="1">
      <c r="B8" s="63" t="s">
        <v>5</v>
      </c>
      <c r="C8" s="63" t="s">
        <v>5</v>
      </c>
      <c r="D8" s="63" t="s">
        <v>5</v>
      </c>
      <c r="E8" s="63" t="s">
        <v>5</v>
      </c>
      <c r="F8" s="63" t="s">
        <v>5</v>
      </c>
      <c r="G8" s="63" t="s">
        <v>5</v>
      </c>
      <c r="H8" s="63" t="s">
        <v>5</v>
      </c>
    </row>
    <row r="9" spans="2:8" ht="19.5" customHeight="1">
      <c r="B9" s="61">
        <f t="array" ref="B9:H9">DaysAndWeeks+DATE(CalenderYear,11,1)-WEEKDAY(DATE(CalenderYear,11,1),(WeekStart="MAANDAG")+1)+22</f>
        <v>45978</v>
      </c>
      <c r="C9" s="61">
        <v>45979</v>
      </c>
      <c r="D9" s="61">
        <v>45980</v>
      </c>
      <c r="E9" s="61">
        <v>45981</v>
      </c>
      <c r="F9" s="61">
        <v>45982</v>
      </c>
      <c r="G9" s="61">
        <v>45983</v>
      </c>
      <c r="H9" s="61">
        <v>45984</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DaysAndWeeks+DATE(CalenderYear,11,1)-WEEKDAY(DATE(CalenderYear,11,1),(WeekStart="MAANDAG")+1)+29</f>
        <v>45985</v>
      </c>
      <c r="C11" s="59">
        <v>45986</v>
      </c>
      <c r="D11" s="59">
        <v>45987</v>
      </c>
      <c r="E11" s="59">
        <v>45988</v>
      </c>
      <c r="F11" s="59">
        <v>45989</v>
      </c>
      <c r="G11" s="59">
        <v>45990</v>
      </c>
      <c r="H11" s="59">
        <v>45991</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DaysAndWeeks+DATE(CalenderYear,11,1)-WEEKDAY(DATE(CalenderYear,11,1),(WeekStart="MAANDAG")+1)+36</f>
        <v>45992</v>
      </c>
      <c r="C13" s="61">
        <v>45993</v>
      </c>
      <c r="D13" s="62" t="s">
        <v>0</v>
      </c>
      <c r="E13" s="65"/>
      <c r="F13" s="65"/>
      <c r="G13" s="65"/>
      <c r="H13" s="66"/>
    </row>
    <row r="14" spans="2:8" ht="57.95" customHeight="1">
      <c r="B14" s="64" t="s">
        <v>5</v>
      </c>
      <c r="C14" s="64" t="s">
        <v>5</v>
      </c>
      <c r="D14" s="7"/>
      <c r="E14" s="67"/>
      <c r="F14" s="67"/>
      <c r="G14" s="67"/>
      <c r="H14" s="68"/>
    </row>
  </sheetData>
  <mergeCells count="1">
    <mergeCell ref="E13:H14"/>
  </mergeCells>
  <conditionalFormatting sqref="B13:D13">
    <cfRule type="expression" dxfId="5" priority="1">
      <formula>AND(DAY(B13)&gt;=1,DAY(B13)&lt;=15)</formula>
    </cfRule>
  </conditionalFormatting>
  <conditionalFormatting sqref="B3:G3">
    <cfRule type="expression" dxfId="4" priority="4">
      <formula>DAY(B3)&gt;8</formula>
    </cfRule>
  </conditionalFormatting>
  <conditionalFormatting sqref="B11:H11">
    <cfRule type="expression" dxfId="3" priority="5">
      <formula>AND(DAY(B11)&gt;=1,DAY(B11)&lt;=15)</formula>
    </cfRule>
  </conditionalFormatting>
  <dataValidations count="8">
    <dataValidation allowBlank="1" showInputMessage="1" showErrorMessage="1" prompt="Automatisch bepaalde weekdag" sqref="C2:H2" xr:uid="{00000000-0002-0000-0A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A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A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A00-000003000000}"/>
    <dataValidation allowBlank="1" showInputMessage="1" showErrorMessage="1" prompt="Maandkalender november" sqref="A1" xr:uid="{00000000-0002-0000-0A00-000005000000}"/>
    <dataValidation allowBlank="1" showInputMessage="1" showErrorMessage="1" prompt="Voer notities in de cel rechts in" sqref="D13:D14" xr:uid="{00000000-0002-0000-0A00-000006000000}"/>
    <dataValidation allowBlank="1" showInputMessage="1" showErrorMessage="1" prompt="Voer notities in deze cel in" sqref="E13:H14" xr:uid="{00000000-0002-0000-0A00-000007000000}"/>
    <dataValidation allowBlank="1" showInputMessage="1" showErrorMessage="1" prompt="Het jaar in deze cel wordt automatisch bijgewerkt. Selecteer een ander jaar in cel K3 op het werkblad Januari om het jaar te wijzigen" sqref="C1" xr:uid="{3A4E290F-6134-4539-A45D-9C6B0C71CC5F}"/>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theme="6" tint="-0.249977111117893"/>
    <pageSetUpPr fitToPage="1"/>
  </sheetPr>
  <dimension ref="B1:H14"/>
  <sheetViews>
    <sheetView showGridLines="0" tabSelected="1" zoomScale="66" zoomScaleNormal="66" workbookViewId="0">
      <selection activeCell="M19" sqref="M19"/>
    </sheetView>
  </sheetViews>
  <sheetFormatPr defaultColWidth="8.88671875" defaultRowHeight="14.25"/>
  <cols>
    <col min="1" max="1" width="2.77734375" customWidth="1"/>
    <col min="2" max="2" width="18.44140625" customWidth="1"/>
    <col min="3" max="8" width="17.77734375" customWidth="1"/>
    <col min="9" max="9" width="2.77734375" customWidth="1"/>
  </cols>
  <sheetData>
    <row r="1" spans="2:8" ht="59.25" customHeight="1">
      <c r="B1" s="54" t="str">
        <f>"December "&amp;CalenderYear</f>
        <v>December 2025</v>
      </c>
      <c r="C1" s="55"/>
      <c r="D1" s="55"/>
      <c r="E1" s="56"/>
      <c r="F1" s="56"/>
      <c r="G1" s="56"/>
      <c r="H1" s="57"/>
    </row>
    <row r="2" spans="2:8" ht="21.75" customHeight="1">
      <c r="B2" s="5" t="str">
        <f>IF(WeekStart="ZONDAG", "ZONDAG","MAANDAG")</f>
        <v>MAANDAG</v>
      </c>
      <c r="C2" s="5" t="str">
        <f t="shared" ref="C2:H2" si="0">UPPER(TEXT(C3,"dddd"))</f>
        <v>DINSDAG</v>
      </c>
      <c r="D2" s="5" t="str">
        <f t="shared" si="0"/>
        <v>WOENSDAG</v>
      </c>
      <c r="E2" s="5" t="str">
        <f t="shared" si="0"/>
        <v>DONDERDAG</v>
      </c>
      <c r="F2" s="5" t="str">
        <f t="shared" si="0"/>
        <v>VRIJDAG</v>
      </c>
      <c r="G2" s="5" t="str">
        <f t="shared" si="0"/>
        <v>ZATERDAG</v>
      </c>
      <c r="H2" s="5" t="str">
        <f t="shared" si="0"/>
        <v>ZONDAG</v>
      </c>
    </row>
    <row r="3" spans="2:8" ht="19.5" customHeight="1">
      <c r="B3" s="59">
        <f t="array" ref="B3:H3">DaysAndWeeks+DATE(CalenderYear,12,1)-WEEKDAY(DATE(CalenderYear,12,1),(WeekStart="MAANDAG")+1)+1</f>
        <v>45992</v>
      </c>
      <c r="C3" s="59">
        <v>45993</v>
      </c>
      <c r="D3" s="59">
        <v>45994</v>
      </c>
      <c r="E3" s="59">
        <v>45995</v>
      </c>
      <c r="F3" s="59">
        <v>45996</v>
      </c>
      <c r="G3" s="59">
        <v>45997</v>
      </c>
      <c r="H3" s="59">
        <v>45998</v>
      </c>
    </row>
    <row r="4" spans="2:8" ht="57.95" customHeight="1">
      <c r="B4" s="63" t="s">
        <v>5</v>
      </c>
      <c r="C4" s="63" t="s">
        <v>5</v>
      </c>
      <c r="D4" s="63" t="s">
        <v>5</v>
      </c>
      <c r="E4" s="63" t="s">
        <v>5</v>
      </c>
      <c r="F4" s="63" t="s">
        <v>5</v>
      </c>
      <c r="G4" s="63" t="s">
        <v>5</v>
      </c>
      <c r="H4" s="63" t="s">
        <v>5</v>
      </c>
    </row>
    <row r="5" spans="2:8" ht="19.5" customHeight="1">
      <c r="B5" s="61">
        <f t="array" ref="B5:H5">DaysAndWeeks+DATE(CalenderYear,12,1)-WEEKDAY(DATE(CalenderYear,12,1),(WeekStart="MAANDAG")+1)+8</f>
        <v>45999</v>
      </c>
      <c r="C5" s="61">
        <v>46000</v>
      </c>
      <c r="D5" s="61">
        <v>46001</v>
      </c>
      <c r="E5" s="61">
        <v>46002</v>
      </c>
      <c r="F5" s="61">
        <v>46003</v>
      </c>
      <c r="G5" s="61">
        <v>46004</v>
      </c>
      <c r="H5" s="61">
        <v>46005</v>
      </c>
    </row>
    <row r="6" spans="2:8" ht="57.95" customHeight="1">
      <c r="B6" s="64" t="s">
        <v>5</v>
      </c>
      <c r="C6" s="64" t="s">
        <v>5</v>
      </c>
      <c r="D6" s="64" t="s">
        <v>5</v>
      </c>
      <c r="E6" s="64" t="s">
        <v>5</v>
      </c>
      <c r="F6" s="64" t="s">
        <v>5</v>
      </c>
      <c r="G6" s="64" t="s">
        <v>5</v>
      </c>
      <c r="H6" s="64" t="s">
        <v>5</v>
      </c>
    </row>
    <row r="7" spans="2:8" ht="19.5" customHeight="1">
      <c r="B7" s="59">
        <f t="array" ref="B7:H7">DaysAndWeeks+DATE(CalenderYear,12,1)-WEEKDAY(DATE(CalenderYear,12,1),(WeekStart="MAANDAG")+1)+15</f>
        <v>46006</v>
      </c>
      <c r="C7" s="59">
        <v>46007</v>
      </c>
      <c r="D7" s="59">
        <v>46008</v>
      </c>
      <c r="E7" s="59">
        <v>46009</v>
      </c>
      <c r="F7" s="59">
        <v>46010</v>
      </c>
      <c r="G7" s="59">
        <v>46011</v>
      </c>
      <c r="H7" s="59">
        <v>46012</v>
      </c>
    </row>
    <row r="8" spans="2:8" ht="57.95" customHeight="1">
      <c r="B8" s="63" t="s">
        <v>5</v>
      </c>
      <c r="C8" s="63" t="s">
        <v>5</v>
      </c>
      <c r="D8" s="63" t="s">
        <v>5</v>
      </c>
      <c r="E8" s="63" t="s">
        <v>5</v>
      </c>
      <c r="F8" s="63" t="s">
        <v>5</v>
      </c>
      <c r="G8" s="63" t="s">
        <v>5</v>
      </c>
      <c r="H8" s="63" t="s">
        <v>5</v>
      </c>
    </row>
    <row r="9" spans="2:8" ht="19.5" customHeight="1">
      <c r="B9" s="61">
        <f t="array" ref="B9:H9">DaysAndWeeks+DATE(CalenderYear,12,1)-WEEKDAY(DATE(CalenderYear,12,1),(WeekStart="MAANDAG")+1)+22</f>
        <v>46013</v>
      </c>
      <c r="C9" s="61">
        <v>46014</v>
      </c>
      <c r="D9" s="61">
        <v>46015</v>
      </c>
      <c r="E9" s="61">
        <v>46016</v>
      </c>
      <c r="F9" s="61">
        <v>46017</v>
      </c>
      <c r="G9" s="61">
        <v>46018</v>
      </c>
      <c r="H9" s="61">
        <v>46019</v>
      </c>
    </row>
    <row r="10" spans="2:8" ht="57.95" customHeight="1">
      <c r="B10" s="64" t="s">
        <v>5</v>
      </c>
      <c r="C10" s="64" t="s">
        <v>5</v>
      </c>
      <c r="D10" s="64" t="s">
        <v>5</v>
      </c>
      <c r="E10" s="64" t="s">
        <v>5</v>
      </c>
      <c r="F10" s="64" t="s">
        <v>5</v>
      </c>
      <c r="G10" s="64" t="s">
        <v>5</v>
      </c>
      <c r="H10" s="64" t="s">
        <v>5</v>
      </c>
    </row>
    <row r="11" spans="2:8" ht="19.5" customHeight="1">
      <c r="B11" s="59">
        <f t="array" ref="B11:H11">DaysAndWeeks+DATE(CalenderYear,12,1)-WEEKDAY(DATE(CalenderYear,12,1),(WeekStart="MAANDAG")+1)+29</f>
        <v>46020</v>
      </c>
      <c r="C11" s="59">
        <v>46021</v>
      </c>
      <c r="D11" s="59">
        <v>46022</v>
      </c>
      <c r="E11" s="59">
        <v>46023</v>
      </c>
      <c r="F11" s="59">
        <v>46024</v>
      </c>
      <c r="G11" s="59">
        <v>46025</v>
      </c>
      <c r="H11" s="59">
        <v>46026</v>
      </c>
    </row>
    <row r="12" spans="2:8" ht="57.95" customHeight="1">
      <c r="B12" s="63" t="s">
        <v>5</v>
      </c>
      <c r="C12" s="63" t="s">
        <v>5</v>
      </c>
      <c r="D12" s="63" t="s">
        <v>5</v>
      </c>
      <c r="E12" s="63" t="s">
        <v>5</v>
      </c>
      <c r="F12" s="63" t="s">
        <v>5</v>
      </c>
      <c r="G12" s="63" t="s">
        <v>5</v>
      </c>
      <c r="H12" s="63" t="s">
        <v>5</v>
      </c>
    </row>
    <row r="13" spans="2:8" ht="19.5" customHeight="1">
      <c r="B13" s="61">
        <f t="array" ref="B13:C13">DaysAndWeeks+DATE(CalenderYear,12,1)-WEEKDAY(DATE(CalenderYear,12,1),(WeekStart="MAANDAG")+1)+36</f>
        <v>46027</v>
      </c>
      <c r="C13" s="61">
        <v>46028</v>
      </c>
      <c r="D13" s="62" t="s">
        <v>0</v>
      </c>
      <c r="E13" s="65"/>
      <c r="F13" s="65"/>
      <c r="G13" s="65"/>
      <c r="H13" s="66"/>
    </row>
    <row r="14" spans="2:8" ht="57.95" customHeight="1">
      <c r="B14" s="64" t="s">
        <v>5</v>
      </c>
      <c r="C14" s="64" t="s">
        <v>5</v>
      </c>
      <c r="D14" s="7"/>
      <c r="E14" s="67"/>
      <c r="F14" s="67"/>
      <c r="G14" s="67"/>
      <c r="H14" s="68"/>
    </row>
  </sheetData>
  <mergeCells count="1">
    <mergeCell ref="E13:H14"/>
  </mergeCells>
  <conditionalFormatting sqref="B13:D13">
    <cfRule type="expression" dxfId="2" priority="1">
      <formula>AND(DAY(B13)&gt;=1,DAY(B13)&lt;=15)</formula>
    </cfRule>
  </conditionalFormatting>
  <conditionalFormatting sqref="B3:G3">
    <cfRule type="expression" dxfId="1" priority="3">
      <formula>DAY(B3)&gt;8</formula>
    </cfRule>
  </conditionalFormatting>
  <conditionalFormatting sqref="B11:H11">
    <cfRule type="expression" dxfId="0" priority="4">
      <formula>AND(DAY(B11)&gt;=1,DAY(B11)&lt;=15)</formula>
    </cfRule>
  </conditionalFormatting>
  <dataValidations count="8">
    <dataValidation allowBlank="1" showInputMessage="1" showErrorMessage="1" prompt="Automatisch bepaalde weekdag" sqref="C2:H2" xr:uid="{00000000-0002-0000-0B00-000000000000}"/>
    <dataValidation allowBlank="1" showErrorMessage="1" prompt="Het jaar in deze cel wordt automatisch bijgewerkt op basis van het jaar dat op het werkblad Januari is ingevoerd. De onderstaande agenda heeft datums voor de vorige en volgende maand met een lettertype in een lichtere tint" sqref="B1" xr:uid="{00000000-0002-0000-0B00-000001000000}"/>
    <dataValidation allowBlank="1" showInputMessage="1" showErrorMessage="1" prompt="Deze rij en de rijen 5, 7, 9, 11 en 13 bevatten de kalenderdagen van de week. Als deze cel niet het getal 1 bevat, is dit een dag van de vorige maand. Voer notities in cel E13 in" sqref="B3" xr:uid="{00000000-0002-0000-0B00-000002000000}"/>
    <dataValidation allowBlank="1" showInputMessage="1" showErrorMessage="1" prompt="Deze rij bevat de namen van de weekdagen voor deze agenda. Deze cel bevat de eerste dag van de week. Als u de eerste dag wilt wijzigen, voert u een nieuwe weekdag in cel K4 in op het werkblad Januari" sqref="B2" xr:uid="{00000000-0002-0000-0B00-000003000000}"/>
    <dataValidation allowBlank="1" showInputMessage="1" showErrorMessage="1" prompt="Maandkalender december" sqref="A1" xr:uid="{00000000-0002-0000-0B00-000005000000}"/>
    <dataValidation allowBlank="1" showInputMessage="1" showErrorMessage="1" prompt="Voer notities in de cel rechts in" sqref="D13:D14" xr:uid="{00000000-0002-0000-0B00-000006000000}"/>
    <dataValidation allowBlank="1" showInputMessage="1" showErrorMessage="1" prompt="Voer notities in deze cel in" sqref="E13:H14" xr:uid="{00000000-0002-0000-0B00-000007000000}"/>
    <dataValidation allowBlank="1" showInputMessage="1" showErrorMessage="1" prompt="Het jaar in deze cel wordt automatisch bijgewerkt. Selecteer een ander jaar in cel K3 op het werkblad Januari om het jaar te wijzigen" sqref="C1" xr:uid="{0ED9C6F5-D117-4D38-BF48-93FAA0D1B91E}"/>
  </dataValidations>
  <printOptions horizontalCentered="1" verticalCentered="1"/>
  <pageMargins left="0.7" right="0.7" top="0.75" bottom="0.75" header="0.3" footer="0.3"/>
  <pageSetup paperSize="9" scale="83" orientation="landscape" r:id="rId1"/>
  <headerFooter differentFirst="1">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2" ma:contentTypeDescription="Create a new document." ma:contentTypeScope="" ma:versionID="426e97fa315356fffbdcd9876fe988c2">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14b8f0def80e6d70ce3def20c90759a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tatus xmlns="71af3243-3dd4-4a8d-8c0d-dd76da1f02a5">Not started</Status>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F8A8BCD-244E-41CF-AC5A-813C9AEC7F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D90E721-6104-41D1-93BF-62E14EE01C6F}">
  <ds:schemaRefs>
    <ds:schemaRef ds:uri="http://schemas.microsoft.com/office/2006/metadata/properties"/>
    <ds:schemaRef ds:uri="http://schemas.microsoft.com/office/infopath/2007/PartnerControls"/>
    <ds:schemaRef ds:uri="71af3243-3dd4-4a8d-8c0d-dd76da1f02a5"/>
  </ds:schemaRefs>
</ds:datastoreItem>
</file>

<file path=customXml/itemProps3.xml><?xml version="1.0" encoding="utf-8"?>
<ds:datastoreItem xmlns:ds="http://schemas.openxmlformats.org/officeDocument/2006/customXml" ds:itemID="{5DA10363-92EC-4580-AE8C-D8F6C7EC38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TM11907363</Template>
  <Application>Microsoft Excel</Application>
  <DocSecurity>0</DocSecurity>
  <ScaleCrop>false</ScaleCrop>
  <HeadingPairs>
    <vt:vector size="4" baseType="variant">
      <vt:variant>
        <vt:lpstr>Werkbladen</vt:lpstr>
      </vt:variant>
      <vt:variant>
        <vt:i4>12</vt:i4>
      </vt:variant>
      <vt:variant>
        <vt:lpstr>Benoemde bereiken</vt:lpstr>
      </vt:variant>
      <vt:variant>
        <vt:i4>27</vt:i4>
      </vt:variant>
    </vt:vector>
  </HeadingPairs>
  <TitlesOfParts>
    <vt:vector size="39" baseType="lpstr">
      <vt:lpstr>Januari</vt:lpstr>
      <vt:lpstr>Februari</vt:lpstr>
      <vt:lpstr>Maart</vt:lpstr>
      <vt:lpstr>April</vt:lpstr>
      <vt:lpstr>Mei</vt:lpstr>
      <vt:lpstr>Juni</vt:lpstr>
      <vt:lpstr>Juli</vt:lpstr>
      <vt:lpstr>Augustus</vt:lpstr>
      <vt:lpstr>September</vt:lpstr>
      <vt:lpstr>Oktober</vt:lpstr>
      <vt:lpstr>November</vt:lpstr>
      <vt:lpstr>December</vt:lpstr>
      <vt:lpstr>Januari!Afdrukbereik</vt:lpstr>
      <vt:lpstr>CalenderYear</vt:lpstr>
      <vt:lpstr>ColumnTitleRegion1..H12.1</vt:lpstr>
      <vt:lpstr>ColumnTitleRegion1..H12.10</vt:lpstr>
      <vt:lpstr>ColumnTitleRegion1..H12.11</vt:lpstr>
      <vt:lpstr>ColumnTitleRegion1..H12.12</vt:lpstr>
      <vt:lpstr>ColumnTitleRegion1..H12.2</vt:lpstr>
      <vt:lpstr>ColumnTitleRegion1..H12.3</vt:lpstr>
      <vt:lpstr>ColumnTitleRegion1..H12.4</vt:lpstr>
      <vt:lpstr>ColumnTitleRegion1..H12.5</vt:lpstr>
      <vt:lpstr>ColumnTitleRegion1..H12.6</vt:lpstr>
      <vt:lpstr>ColumnTitleRegion1..H12.7</vt:lpstr>
      <vt:lpstr>ColumnTitleRegion1..H12.8</vt:lpstr>
      <vt:lpstr>ColumnTitleRegion1..H12.9</vt:lpstr>
      <vt:lpstr>ColumnTitleRegion2..C14.1</vt:lpstr>
      <vt:lpstr>ColumnTitleRegion2..C14.10</vt:lpstr>
      <vt:lpstr>ColumnTitleRegion2..C14.11</vt:lpstr>
      <vt:lpstr>ColumnTitleRegion2..C14.12</vt:lpstr>
      <vt:lpstr>ColumnTitleRegion2..C14.2</vt:lpstr>
      <vt:lpstr>ColumnTitleRegion2..C14.3</vt:lpstr>
      <vt:lpstr>ColumnTitleRegion2..C14.4</vt:lpstr>
      <vt:lpstr>ColumnTitleRegion2..C14.5</vt:lpstr>
      <vt:lpstr>ColumnTitleRegion2..C14.6</vt:lpstr>
      <vt:lpstr>ColumnTitleRegion2..C14.7</vt:lpstr>
      <vt:lpstr>ColumnTitleRegion2..C14.8</vt:lpstr>
      <vt:lpstr>ColumnTitleRegion2..C14.9</vt:lpstr>
      <vt:lpstr>WeekStart</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2020-07-08T21:12:30Z</dcterms:created>
  <dcterms:modified xsi:type="dcterms:W3CDTF">2024-01-05T14:41:01Z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